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OneDrive - CARNET\Desktop\FINANCIJE\2024\IZVJEŠTAJ O GODIŠNJEM IZVRŠENJU 2024\"/>
    </mc:Choice>
  </mc:AlternateContent>
  <xr:revisionPtr revIDLastSave="72" documentId="113_{1FF1BDB8-C294-41D1-87B4-3E78F307DC23}" xr6:coauthVersionLast="37" xr6:coauthVersionMax="37" xr10:uidLastSave="{2E0B461A-DECE-4584-836B-9D60E5E9F168}"/>
  <bookViews>
    <workbookView xWindow="0" yWindow="0" windowWidth="28800" windowHeight="12330" activeTab="4" xr2:uid="{00000000-000D-0000-FFFF-FFFF00000000}"/>
  </bookViews>
  <sheets>
    <sheet name="SAŽETAK (EUR)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_FilterDatabase" localSheetId="4" hidden="1">'POSEBNI DIO'!$A$21:$U$21</definedName>
    <definedName name="_xlnm.Print_Titles" localSheetId="1">' Račun prihoda i rashoda'!$13:$18</definedName>
    <definedName name="_xlnm.Print_Titles" localSheetId="4">'POSEBNI DIO'!$13:$18</definedName>
    <definedName name="_xlnm.Print_Area" localSheetId="1">' Račun prihoda i rashoda'!$A$1:$I$249</definedName>
    <definedName name="_xlnm.Print_Area" localSheetId="4">'POSEBNI DIO'!$A$1:$G$370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L74" i="3" l="1"/>
  <c r="G26" i="3" l="1"/>
  <c r="G58" i="3" l="1"/>
  <c r="F131" i="3" l="1"/>
  <c r="G131" i="3"/>
  <c r="F155" i="3"/>
  <c r="G155" i="3"/>
  <c r="F150" i="3"/>
  <c r="G150" i="3"/>
  <c r="F147" i="3"/>
  <c r="G147" i="3"/>
  <c r="F140" i="3"/>
  <c r="G140" i="3"/>
  <c r="F135" i="3"/>
  <c r="G135" i="3"/>
  <c r="F186" i="3"/>
  <c r="G186" i="3"/>
  <c r="E186" i="3"/>
  <c r="E131" i="3"/>
  <c r="F239" i="3"/>
  <c r="G239" i="3"/>
  <c r="E239" i="3"/>
  <c r="F232" i="3"/>
  <c r="G232" i="3"/>
  <c r="H232" i="3"/>
  <c r="I232" i="3"/>
  <c r="E233" i="3"/>
  <c r="F236" i="3"/>
  <c r="G236" i="3"/>
  <c r="H236" i="3"/>
  <c r="I236" i="3"/>
  <c r="E236" i="3"/>
  <c r="H185" i="3"/>
  <c r="I185" i="3"/>
  <c r="F185" i="3"/>
  <c r="G185" i="3"/>
  <c r="E185" i="3"/>
  <c r="F153" i="3"/>
  <c r="G153" i="3"/>
  <c r="E153" i="3"/>
  <c r="F145" i="3"/>
  <c r="G145" i="3"/>
  <c r="E145" i="3"/>
  <c r="F143" i="3"/>
  <c r="G143" i="3"/>
  <c r="E143" i="3"/>
  <c r="G149" i="3" l="1"/>
  <c r="F149" i="3"/>
  <c r="G112" i="3"/>
  <c r="F112" i="3"/>
  <c r="E112" i="3"/>
  <c r="G109" i="3"/>
  <c r="F109" i="3"/>
  <c r="E109" i="3"/>
  <c r="G96" i="3"/>
  <c r="F96" i="3"/>
  <c r="E96" i="3"/>
  <c r="G93" i="3"/>
  <c r="F93" i="3"/>
  <c r="E93" i="3"/>
  <c r="G86" i="3"/>
  <c r="F86" i="3"/>
  <c r="E86" i="3"/>
  <c r="F79" i="3"/>
  <c r="G79" i="3"/>
  <c r="E79" i="3"/>
  <c r="F76" i="3"/>
  <c r="G76" i="3"/>
  <c r="E76" i="3"/>
  <c r="E390" i="7" l="1"/>
  <c r="D390" i="7"/>
  <c r="C390" i="7"/>
  <c r="D386" i="7"/>
  <c r="E386" i="7"/>
  <c r="C386" i="7"/>
  <c r="E325" i="7"/>
  <c r="D325" i="7"/>
  <c r="C325" i="7"/>
  <c r="E326" i="7"/>
  <c r="D326" i="7"/>
  <c r="C326" i="7"/>
  <c r="E337" i="7"/>
  <c r="D337" i="7"/>
  <c r="E338" i="7"/>
  <c r="D338" i="7"/>
  <c r="E327" i="7"/>
  <c r="D327" i="7"/>
  <c r="C327" i="7"/>
  <c r="G71" i="7" l="1"/>
  <c r="G72" i="7"/>
  <c r="F71" i="7"/>
  <c r="F72" i="7"/>
  <c r="G395" i="7"/>
  <c r="G396" i="7"/>
  <c r="G397" i="7"/>
  <c r="F395" i="7"/>
  <c r="F396" i="7"/>
  <c r="F397" i="7"/>
  <c r="E396" i="7"/>
  <c r="E395" i="7" s="1"/>
  <c r="D396" i="7"/>
  <c r="D395" i="7" s="1"/>
  <c r="C395" i="7"/>
  <c r="C396" i="7"/>
  <c r="D335" i="7"/>
  <c r="E335" i="7"/>
  <c r="C335" i="7"/>
  <c r="D330" i="7"/>
  <c r="E330" i="7"/>
  <c r="C330" i="7"/>
  <c r="D291" i="7"/>
  <c r="D292" i="7"/>
  <c r="E292" i="7"/>
  <c r="E291" i="7" s="1"/>
  <c r="C289" i="7"/>
  <c r="C290" i="7"/>
  <c r="C291" i="7"/>
  <c r="C292" i="7"/>
  <c r="D298" i="7"/>
  <c r="D297" i="7" s="1"/>
  <c r="D296" i="7" s="1"/>
  <c r="E298" i="7"/>
  <c r="E297" i="7" s="1"/>
  <c r="E296" i="7" s="1"/>
  <c r="C296" i="7"/>
  <c r="C297" i="7"/>
  <c r="C298" i="7"/>
  <c r="C379" i="7" l="1"/>
  <c r="C378" i="7" s="1"/>
  <c r="C145" i="7"/>
  <c r="C383" i="7"/>
  <c r="C150" i="7" l="1"/>
  <c r="E33" i="3" l="1"/>
  <c r="E32" i="3" s="1"/>
  <c r="G243" i="3" l="1"/>
  <c r="G242" i="3" s="1"/>
  <c r="G241" i="3" s="1"/>
  <c r="G240" i="3" s="1"/>
  <c r="F243" i="3"/>
  <c r="F242" i="3" s="1"/>
  <c r="F241" i="3" s="1"/>
  <c r="F240" i="3" s="1"/>
  <c r="E243" i="3"/>
  <c r="E242" i="3" s="1"/>
  <c r="E241" i="3" s="1"/>
  <c r="E240" i="3" s="1"/>
  <c r="G235" i="3"/>
  <c r="F235" i="3"/>
  <c r="E235" i="3"/>
  <c r="G227" i="3"/>
  <c r="F227" i="3"/>
  <c r="E227" i="3"/>
  <c r="G217" i="3"/>
  <c r="F217" i="3"/>
  <c r="E217" i="3"/>
  <c r="G142" i="3"/>
  <c r="F142" i="3"/>
  <c r="E142" i="3"/>
  <c r="G105" i="3" l="1"/>
  <c r="F105" i="3"/>
  <c r="E105" i="3"/>
  <c r="E89" i="3"/>
  <c r="F89" i="3"/>
  <c r="F77" i="3"/>
  <c r="C337" i="7" l="1"/>
  <c r="C338" i="7"/>
  <c r="C333" i="7"/>
  <c r="D333" i="7"/>
  <c r="E333" i="7"/>
  <c r="D66" i="7"/>
  <c r="D65" i="7" s="1"/>
  <c r="C76" i="7"/>
  <c r="G234" i="3" l="1"/>
  <c r="F234" i="3"/>
  <c r="G231" i="3"/>
  <c r="F231" i="3"/>
  <c r="G230" i="3"/>
  <c r="F230" i="3"/>
  <c r="G229" i="3"/>
  <c r="F229" i="3"/>
  <c r="G228" i="3"/>
  <c r="F228" i="3"/>
  <c r="G223" i="3"/>
  <c r="F223" i="3"/>
  <c r="G219" i="3"/>
  <c r="F219" i="3"/>
  <c r="E219" i="3"/>
  <c r="G218" i="3"/>
  <c r="F218" i="3"/>
  <c r="G216" i="3"/>
  <c r="F216" i="3"/>
  <c r="G215" i="3"/>
  <c r="F215" i="3"/>
  <c r="E215" i="3"/>
  <c r="G214" i="3"/>
  <c r="F214" i="3"/>
  <c r="G209" i="3"/>
  <c r="F209" i="3"/>
  <c r="G205" i="3"/>
  <c r="F205" i="3"/>
  <c r="G204" i="3"/>
  <c r="F204" i="3"/>
  <c r="F203" i="3"/>
  <c r="E203" i="3"/>
  <c r="G202" i="3"/>
  <c r="F202" i="3"/>
  <c r="G201" i="3"/>
  <c r="F201" i="3"/>
  <c r="E201" i="3"/>
  <c r="G200" i="3"/>
  <c r="F200" i="3"/>
  <c r="G199" i="3"/>
  <c r="F199" i="3"/>
  <c r="E199" i="3"/>
  <c r="G197" i="3"/>
  <c r="F197" i="3"/>
  <c r="G195" i="3"/>
  <c r="F195" i="3"/>
  <c r="E195" i="3"/>
  <c r="G194" i="3"/>
  <c r="F194" i="3"/>
  <c r="G192" i="3"/>
  <c r="F192" i="3"/>
  <c r="G191" i="3"/>
  <c r="F191" i="3"/>
  <c r="G190" i="3"/>
  <c r="F190" i="3"/>
  <c r="E190" i="3"/>
  <c r="G188" i="3"/>
  <c r="F188" i="3"/>
  <c r="E188" i="3"/>
  <c r="G187" i="3"/>
  <c r="F187" i="3"/>
  <c r="G184" i="3"/>
  <c r="G183" i="3" s="1"/>
  <c r="F184" i="3"/>
  <c r="F183" i="3" s="1"/>
  <c r="E184" i="3"/>
  <c r="E183" i="3" s="1"/>
  <c r="G181" i="3"/>
  <c r="F181" i="3"/>
  <c r="E181" i="3"/>
  <c r="G180" i="3"/>
  <c r="F180" i="3"/>
  <c r="E180" i="3"/>
  <c r="G179" i="3"/>
  <c r="F179" i="3"/>
  <c r="E179" i="3"/>
  <c r="G178" i="3"/>
  <c r="F178" i="3"/>
  <c r="G176" i="3"/>
  <c r="F176" i="3"/>
  <c r="E176" i="3"/>
  <c r="G175" i="3"/>
  <c r="F175" i="3"/>
  <c r="E175" i="3"/>
  <c r="G173" i="3"/>
  <c r="F173" i="3"/>
  <c r="E173" i="3"/>
  <c r="G172" i="3"/>
  <c r="F172" i="3"/>
  <c r="E172" i="3"/>
  <c r="G171" i="3"/>
  <c r="F171" i="3"/>
  <c r="E171" i="3"/>
  <c r="G170" i="3"/>
  <c r="F170" i="3"/>
  <c r="G169" i="3"/>
  <c r="F169" i="3"/>
  <c r="G167" i="3"/>
  <c r="F167" i="3"/>
  <c r="G166" i="3"/>
  <c r="F166" i="3"/>
  <c r="G164" i="3"/>
  <c r="F164" i="3"/>
  <c r="G162" i="3"/>
  <c r="F162" i="3"/>
  <c r="G160" i="3"/>
  <c r="F160" i="3"/>
  <c r="G159" i="3"/>
  <c r="F159" i="3"/>
  <c r="G158" i="3"/>
  <c r="F158" i="3"/>
  <c r="G157" i="3"/>
  <c r="F157" i="3"/>
  <c r="G156" i="3"/>
  <c r="F156" i="3"/>
  <c r="E156" i="3"/>
  <c r="G154" i="3"/>
  <c r="F154" i="3"/>
  <c r="G152" i="3"/>
  <c r="F152" i="3"/>
  <c r="G151" i="3"/>
  <c r="F151" i="3"/>
  <c r="G148" i="3"/>
  <c r="F148" i="3"/>
  <c r="G146" i="3"/>
  <c r="F146" i="3"/>
  <c r="G144" i="3"/>
  <c r="F144" i="3"/>
  <c r="E144" i="3"/>
  <c r="G141" i="3"/>
  <c r="F141" i="3"/>
  <c r="G139" i="3"/>
  <c r="F139" i="3"/>
  <c r="G136" i="3"/>
  <c r="F136" i="3"/>
  <c r="E136" i="3"/>
  <c r="G134" i="3"/>
  <c r="F134" i="3"/>
  <c r="E134" i="3"/>
  <c r="G133" i="3"/>
  <c r="F133" i="3"/>
  <c r="E133" i="3"/>
  <c r="G132" i="3"/>
  <c r="F132" i="3"/>
  <c r="E132" i="3"/>
  <c r="G177" i="3" l="1"/>
  <c r="F177" i="3"/>
  <c r="G130" i="3"/>
  <c r="F130" i="3"/>
  <c r="E130" i="3"/>
  <c r="G129" i="3"/>
  <c r="F129" i="3"/>
  <c r="E129" i="3"/>
  <c r="G128" i="3"/>
  <c r="F128" i="3"/>
  <c r="E128" i="3"/>
  <c r="G127" i="3"/>
  <c r="F127" i="3"/>
  <c r="E127" i="3"/>
  <c r="G126" i="3"/>
  <c r="F126" i="3"/>
  <c r="E126" i="3"/>
  <c r="G125" i="3"/>
  <c r="F125" i="3"/>
  <c r="E125" i="3"/>
  <c r="G123" i="3"/>
  <c r="F123" i="3"/>
  <c r="G122" i="3"/>
  <c r="F122" i="3"/>
  <c r="G121" i="3"/>
  <c r="F121" i="3"/>
  <c r="G120" i="3"/>
  <c r="F120" i="3"/>
  <c r="F119" i="3"/>
  <c r="F118" i="3"/>
  <c r="G118" i="3"/>
  <c r="E118" i="3"/>
  <c r="G115" i="3"/>
  <c r="F115" i="3"/>
  <c r="E115" i="3"/>
  <c r="F114" i="3"/>
  <c r="F111" i="3"/>
  <c r="F110" i="3"/>
  <c r="F107" i="3" l="1"/>
  <c r="G106" i="3"/>
  <c r="F106" i="3"/>
  <c r="F104" i="3"/>
  <c r="F103" i="3"/>
  <c r="E102" i="3"/>
  <c r="F102" i="3"/>
  <c r="F98" i="3"/>
  <c r="F95" i="3"/>
  <c r="F94" i="3"/>
  <c r="E94" i="3"/>
  <c r="G90" i="3"/>
  <c r="F90" i="3"/>
  <c r="E90" i="3"/>
  <c r="F88" i="3"/>
  <c r="E88" i="3"/>
  <c r="F87" i="3"/>
  <c r="E87" i="3"/>
  <c r="F83" i="3"/>
  <c r="F81" i="3"/>
  <c r="F78" i="3"/>
  <c r="F75" i="3" l="1"/>
  <c r="H188" i="3"/>
  <c r="I133" i="3"/>
  <c r="H133" i="3"/>
  <c r="F113" i="3"/>
  <c r="H115" i="3"/>
  <c r="I188" i="3" l="1"/>
  <c r="I115" i="3"/>
  <c r="G381" i="7"/>
  <c r="G382" i="7"/>
  <c r="G384" i="7"/>
  <c r="G385" i="7"/>
  <c r="G388" i="7"/>
  <c r="G389" i="7"/>
  <c r="G391" i="7"/>
  <c r="G392" i="7"/>
  <c r="G393" i="7"/>
  <c r="G394" i="7"/>
  <c r="F381" i="7"/>
  <c r="F382" i="7"/>
  <c r="F384" i="7"/>
  <c r="F385" i="7"/>
  <c r="F388" i="7"/>
  <c r="F389" i="7"/>
  <c r="F391" i="7"/>
  <c r="F392" i="7"/>
  <c r="F393" i="7"/>
  <c r="F394" i="7"/>
  <c r="G67" i="7" l="1"/>
  <c r="F67" i="7"/>
  <c r="G62" i="7"/>
  <c r="F62" i="7"/>
  <c r="F54" i="7"/>
  <c r="G53" i="7"/>
  <c r="G54" i="7"/>
  <c r="G55" i="7"/>
  <c r="G57" i="7"/>
  <c r="G58" i="7"/>
  <c r="F53" i="7"/>
  <c r="F55" i="7"/>
  <c r="F57" i="7"/>
  <c r="F58" i="7"/>
  <c r="G32" i="7"/>
  <c r="F32" i="7"/>
  <c r="C380" i="7" l="1"/>
  <c r="E380" i="7" l="1"/>
  <c r="F380" i="7" s="1"/>
  <c r="E383" i="7"/>
  <c r="E117" i="7"/>
  <c r="E97" i="7"/>
  <c r="E100" i="7"/>
  <c r="E90" i="7"/>
  <c r="E88" i="7"/>
  <c r="E86" i="7"/>
  <c r="E81" i="7"/>
  <c r="E71" i="7"/>
  <c r="E70" i="7" s="1"/>
  <c r="E69" i="7" s="1"/>
  <c r="E68" i="7" s="1"/>
  <c r="E76" i="7"/>
  <c r="E75" i="7" s="1"/>
  <c r="E74" i="7" s="1"/>
  <c r="E52" i="7"/>
  <c r="E39" i="7"/>
  <c r="E31" i="7"/>
  <c r="F390" i="7" l="1"/>
  <c r="F383" i="7"/>
  <c r="E30" i="7"/>
  <c r="F386" i="7"/>
  <c r="E379" i="7"/>
  <c r="E378" i="7" s="1"/>
  <c r="E80" i="7"/>
  <c r="E79" i="7" s="1"/>
  <c r="G390" i="7"/>
  <c r="G386" i="7"/>
  <c r="D383" i="7"/>
  <c r="G383" i="7" s="1"/>
  <c r="D380" i="7"/>
  <c r="D375" i="7"/>
  <c r="D374" i="7" s="1"/>
  <c r="D373" i="7" s="1"/>
  <c r="D362" i="7"/>
  <c r="D364" i="7"/>
  <c r="D366" i="7"/>
  <c r="D369" i="7"/>
  <c r="D368" i="7" s="1"/>
  <c r="D356" i="7"/>
  <c r="D355" i="7" s="1"/>
  <c r="D353" i="7"/>
  <c r="D351" i="7"/>
  <c r="D349" i="7"/>
  <c r="D343" i="7"/>
  <c r="D342" i="7" s="1"/>
  <c r="D332" i="7"/>
  <c r="D323" i="7"/>
  <c r="D322" i="7" s="1"/>
  <c r="D316" i="7"/>
  <c r="D318" i="7"/>
  <c r="D310" i="7"/>
  <c r="D309" i="7" s="1"/>
  <c r="D307" i="7"/>
  <c r="D305" i="7"/>
  <c r="D303" i="7"/>
  <c r="D287" i="7"/>
  <c r="D286" i="7" s="1"/>
  <c r="D284" i="7"/>
  <c r="D282" i="7"/>
  <c r="D280" i="7"/>
  <c r="D259" i="7"/>
  <c r="D258" i="7" s="1"/>
  <c r="D257" i="7" s="1"/>
  <c r="D254" i="7"/>
  <c r="D252" i="7"/>
  <c r="D249" i="7"/>
  <c r="D247" i="7"/>
  <c r="D244" i="7"/>
  <c r="D243" i="7" s="1"/>
  <c r="D239" i="7"/>
  <c r="D234" i="7"/>
  <c r="D230" i="7"/>
  <c r="D225" i="7"/>
  <c r="D221" i="7"/>
  <c r="D218" i="7"/>
  <c r="D216" i="7"/>
  <c r="D214" i="7"/>
  <c r="D209" i="7"/>
  <c r="D207" i="7"/>
  <c r="D205" i="7"/>
  <c r="D201" i="7"/>
  <c r="D200" i="7" s="1"/>
  <c r="D198" i="7"/>
  <c r="D197" i="7" s="1"/>
  <c r="D195" i="7"/>
  <c r="D194" i="7" s="1"/>
  <c r="D190" i="7"/>
  <c r="D187" i="7"/>
  <c r="D185" i="7"/>
  <c r="D182" i="7"/>
  <c r="D178" i="7"/>
  <c r="D176" i="7"/>
  <c r="D172" i="7"/>
  <c r="D167" i="7"/>
  <c r="D166" i="7" s="1"/>
  <c r="D139" i="7"/>
  <c r="D162" i="7"/>
  <c r="D158" i="7"/>
  <c r="D154" i="7"/>
  <c r="D153" i="7" s="1"/>
  <c r="D150" i="7"/>
  <c r="D145" i="7"/>
  <c r="D141" i="7"/>
  <c r="D133" i="7"/>
  <c r="D132" i="7" s="1"/>
  <c r="D126" i="7"/>
  <c r="D117" i="7"/>
  <c r="D111" i="7"/>
  <c r="D108" i="7"/>
  <c r="D379" i="7" l="1"/>
  <c r="D378" i="7" s="1"/>
  <c r="D157" i="7"/>
  <c r="G380" i="7"/>
  <c r="D348" i="7"/>
  <c r="D347" i="7" s="1"/>
  <c r="D361" i="7"/>
  <c r="D360" i="7" s="1"/>
  <c r="E29" i="7"/>
  <c r="E28" i="7" s="1"/>
  <c r="D220" i="7"/>
  <c r="D246" i="7"/>
  <c r="D242" i="7" s="1"/>
  <c r="D171" i="7"/>
  <c r="D213" i="7"/>
  <c r="D315" i="7"/>
  <c r="D314" i="7" s="1"/>
  <c r="D204" i="7"/>
  <c r="D138" i="7"/>
  <c r="D137" i="7" s="1"/>
  <c r="D181" i="7"/>
  <c r="D233" i="7"/>
  <c r="D232" i="7" s="1"/>
  <c r="D302" i="7"/>
  <c r="D279" i="7"/>
  <c r="D278" i="7" s="1"/>
  <c r="D107" i="7"/>
  <c r="D106" i="7" s="1"/>
  <c r="D103" i="7"/>
  <c r="D100" i="7"/>
  <c r="D97" i="7"/>
  <c r="D24" i="7"/>
  <c r="D23" i="7" s="1"/>
  <c r="D90" i="7"/>
  <c r="D86" i="7"/>
  <c r="D81" i="7"/>
  <c r="D71" i="7"/>
  <c r="D70" i="7" s="1"/>
  <c r="D76" i="7"/>
  <c r="D75" i="7" s="1"/>
  <c r="D61" i="7"/>
  <c r="D60" i="7" s="1"/>
  <c r="D59" i="7" s="1"/>
  <c r="D56" i="7"/>
  <c r="D52" i="7"/>
  <c r="D212" i="7" l="1"/>
  <c r="D170" i="7"/>
  <c r="D51" i="7"/>
  <c r="G52" i="7"/>
  <c r="D96" i="7"/>
  <c r="D80" i="7"/>
  <c r="I66" i="3"/>
  <c r="H66" i="3"/>
  <c r="I65" i="3"/>
  <c r="H65" i="3"/>
  <c r="I64" i="3"/>
  <c r="H64" i="3"/>
  <c r="I63" i="3"/>
  <c r="H63" i="3"/>
  <c r="I62" i="3"/>
  <c r="H62" i="3"/>
  <c r="G61" i="3"/>
  <c r="F61" i="3"/>
  <c r="F60" i="3" s="1"/>
  <c r="F59" i="3" s="1"/>
  <c r="F58" i="3" s="1"/>
  <c r="G39" i="1" s="1"/>
  <c r="E61" i="3"/>
  <c r="E60" i="3" s="1"/>
  <c r="E59" i="3" s="1"/>
  <c r="I57" i="3"/>
  <c r="H57" i="3"/>
  <c r="I56" i="3"/>
  <c r="H56" i="3"/>
  <c r="I55" i="3"/>
  <c r="H55" i="3"/>
  <c r="I54" i="3"/>
  <c r="H54" i="3"/>
  <c r="I53" i="3"/>
  <c r="H53" i="3"/>
  <c r="G52" i="3"/>
  <c r="F52" i="3"/>
  <c r="F51" i="3" s="1"/>
  <c r="F50" i="3" s="1"/>
  <c r="I49" i="3"/>
  <c r="E48" i="3"/>
  <c r="G48" i="3"/>
  <c r="F48" i="3"/>
  <c r="F47" i="3" s="1"/>
  <c r="I46" i="3"/>
  <c r="H46" i="3"/>
  <c r="G45" i="3"/>
  <c r="G44" i="3" s="1"/>
  <c r="F45" i="3"/>
  <c r="F44" i="3" s="1"/>
  <c r="E45" i="3"/>
  <c r="E44" i="3" s="1"/>
  <c r="I42" i="3"/>
  <c r="H42" i="3"/>
  <c r="G41" i="3"/>
  <c r="G40" i="3" s="1"/>
  <c r="F41" i="3"/>
  <c r="F40" i="3" s="1"/>
  <c r="F39" i="3" s="1"/>
  <c r="I38" i="3"/>
  <c r="H38" i="3"/>
  <c r="G37" i="3"/>
  <c r="F37" i="3"/>
  <c r="F36" i="3" s="1"/>
  <c r="F35" i="3" s="1"/>
  <c r="E37" i="3"/>
  <c r="E36" i="3" s="1"/>
  <c r="E35" i="3" s="1"/>
  <c r="I34" i="3"/>
  <c r="H34" i="3"/>
  <c r="G33" i="3"/>
  <c r="F33" i="3"/>
  <c r="F32" i="3" s="1"/>
  <c r="I31" i="3"/>
  <c r="H31" i="3"/>
  <c r="I30" i="3"/>
  <c r="H30" i="3"/>
  <c r="G29" i="3"/>
  <c r="F29" i="3"/>
  <c r="E29" i="3"/>
  <c r="I28" i="3"/>
  <c r="H28" i="3"/>
  <c r="I27" i="3"/>
  <c r="H27" i="3"/>
  <c r="F26" i="3"/>
  <c r="E58" i="3" l="1"/>
  <c r="F39" i="1"/>
  <c r="I48" i="3"/>
  <c r="I52" i="3"/>
  <c r="F25" i="3"/>
  <c r="F24" i="3" s="1"/>
  <c r="I33" i="3"/>
  <c r="G32" i="3"/>
  <c r="I41" i="3"/>
  <c r="I61" i="3"/>
  <c r="H37" i="3"/>
  <c r="H29" i="3"/>
  <c r="I45" i="3"/>
  <c r="G47" i="3"/>
  <c r="I47" i="3" s="1"/>
  <c r="G60" i="3"/>
  <c r="H60" i="3" s="1"/>
  <c r="H61" i="3"/>
  <c r="E26" i="3"/>
  <c r="E25" i="3" s="1"/>
  <c r="E24" i="3" s="1"/>
  <c r="H45" i="3"/>
  <c r="G51" i="3"/>
  <c r="I51" i="3" s="1"/>
  <c r="I29" i="3"/>
  <c r="H33" i="3"/>
  <c r="I44" i="3"/>
  <c r="F43" i="3"/>
  <c r="E47" i="3"/>
  <c r="E43" i="3" s="1"/>
  <c r="H48" i="3"/>
  <c r="I26" i="3"/>
  <c r="I37" i="3"/>
  <c r="I40" i="3"/>
  <c r="G25" i="3"/>
  <c r="G36" i="3"/>
  <c r="G39" i="3"/>
  <c r="E41" i="3"/>
  <c r="H44" i="3"/>
  <c r="H49" i="3"/>
  <c r="E52" i="3"/>
  <c r="F208" i="3"/>
  <c r="F207" i="3" s="1"/>
  <c r="F206" i="3" s="1"/>
  <c r="E200" i="3"/>
  <c r="I221" i="3"/>
  <c r="I220" i="3" s="1"/>
  <c r="H221" i="3"/>
  <c r="H220" i="3" s="1"/>
  <c r="F220" i="3"/>
  <c r="G220" i="3"/>
  <c r="E220" i="3"/>
  <c r="G43" i="3" l="1"/>
  <c r="H43" i="3" s="1"/>
  <c r="F23" i="3"/>
  <c r="I32" i="3"/>
  <c r="H32" i="3"/>
  <c r="G59" i="3"/>
  <c r="I59" i="3" s="1"/>
  <c r="I60" i="3"/>
  <c r="H26" i="3"/>
  <c r="G50" i="3"/>
  <c r="I50" i="3" s="1"/>
  <c r="I39" i="3"/>
  <c r="I36" i="3"/>
  <c r="G35" i="3"/>
  <c r="H36" i="3"/>
  <c r="H47" i="3"/>
  <c r="I25" i="3"/>
  <c r="G24" i="3"/>
  <c r="H25" i="3"/>
  <c r="H52" i="3"/>
  <c r="E51" i="3"/>
  <c r="H41" i="3"/>
  <c r="E40" i="3"/>
  <c r="I43" i="3" l="1"/>
  <c r="H59" i="3"/>
  <c r="H58" i="3"/>
  <c r="E39" i="3"/>
  <c r="H40" i="3"/>
  <c r="I35" i="3"/>
  <c r="H35" i="3"/>
  <c r="E50" i="3"/>
  <c r="H50" i="3" s="1"/>
  <c r="H51" i="3"/>
  <c r="G23" i="3"/>
  <c r="H24" i="3"/>
  <c r="I24" i="3"/>
  <c r="I58" i="3" l="1"/>
  <c r="I23" i="3"/>
  <c r="E23" i="3"/>
  <c r="H23" i="3" s="1"/>
  <c r="H39" i="3"/>
  <c r="D31" i="7" l="1"/>
  <c r="D30" i="7" l="1"/>
  <c r="G30" i="7" s="1"/>
  <c r="G31" i="7"/>
  <c r="C375" i="7"/>
  <c r="C374" i="7" s="1"/>
  <c r="C373" i="7" s="1"/>
  <c r="C372" i="7" s="1"/>
  <c r="C377" i="7"/>
  <c r="D377" i="7"/>
  <c r="E375" i="7"/>
  <c r="E374" i="7" s="1"/>
  <c r="E373" i="7" s="1"/>
  <c r="D372" i="7"/>
  <c r="D371" i="7" l="1"/>
  <c r="C371" i="7"/>
  <c r="G379" i="7"/>
  <c r="F379" i="7"/>
  <c r="G378" i="7" l="1"/>
  <c r="F378" i="7"/>
  <c r="E377" i="7"/>
  <c r="F377" i="7" l="1"/>
  <c r="G377" i="7"/>
  <c r="F374" i="7" l="1"/>
  <c r="G374" i="7"/>
  <c r="E372" i="7" l="1"/>
  <c r="E371" i="7" s="1"/>
  <c r="G373" i="7"/>
  <c r="F373" i="7"/>
  <c r="G372" i="7" l="1"/>
  <c r="F372" i="7"/>
  <c r="G371" i="7" l="1"/>
  <c r="F371" i="7"/>
  <c r="J38" i="1" l="1"/>
  <c r="I38" i="1"/>
  <c r="I249" i="3" l="1"/>
  <c r="I248" i="3"/>
  <c r="H249" i="3"/>
  <c r="H248" i="3"/>
  <c r="I215" i="3"/>
  <c r="E152" i="3"/>
  <c r="I152" i="3"/>
  <c r="F247" i="3"/>
  <c r="F246" i="3" s="1"/>
  <c r="F245" i="3" s="1"/>
  <c r="F244" i="3" s="1"/>
  <c r="G247" i="3"/>
  <c r="G246" i="3" s="1"/>
  <c r="G245" i="3" s="1"/>
  <c r="G244" i="3" s="1"/>
  <c r="F238" i="3"/>
  <c r="F237" i="3" s="1"/>
  <c r="F233" i="3"/>
  <c r="F224" i="3"/>
  <c r="F222" i="3"/>
  <c r="F198" i="3"/>
  <c r="F196" i="3"/>
  <c r="F193" i="3"/>
  <c r="F189" i="3"/>
  <c r="F174" i="3"/>
  <c r="F168" i="3"/>
  <c r="F165" i="3"/>
  <c r="F163" i="3"/>
  <c r="F161" i="3"/>
  <c r="F97" i="3"/>
  <c r="F82" i="3"/>
  <c r="F80" i="3"/>
  <c r="I245" i="3" l="1"/>
  <c r="I247" i="3"/>
  <c r="I246" i="3"/>
  <c r="I244" i="3"/>
  <c r="H215" i="3"/>
  <c r="H152" i="3"/>
  <c r="F182" i="3"/>
  <c r="G225" i="3"/>
  <c r="G208" i="3"/>
  <c r="G207" i="3" s="1"/>
  <c r="G206" i="3" s="1"/>
  <c r="G138" i="3"/>
  <c r="G114" i="3"/>
  <c r="G113" i="3" s="1"/>
  <c r="G111" i="3"/>
  <c r="G110" i="3"/>
  <c r="G107" i="3"/>
  <c r="G104" i="3"/>
  <c r="G102" i="3"/>
  <c r="G98" i="3"/>
  <c r="G95" i="3"/>
  <c r="G94" i="3"/>
  <c r="G89" i="3"/>
  <c r="G88" i="3"/>
  <c r="G87" i="3"/>
  <c r="G83" i="3"/>
  <c r="G81" i="3"/>
  <c r="G78" i="3"/>
  <c r="G75" i="3" s="1"/>
  <c r="E230" i="3"/>
  <c r="E95" i="3"/>
  <c r="E234" i="3"/>
  <c r="E231" i="3"/>
  <c r="E229" i="3"/>
  <c r="E228" i="3"/>
  <c r="E225" i="3"/>
  <c r="E224" i="3" s="1"/>
  <c r="E223" i="3"/>
  <c r="E222" i="3" s="1"/>
  <c r="E218" i="3"/>
  <c r="E216" i="3"/>
  <c r="E214" i="3"/>
  <c r="E209" i="3"/>
  <c r="E208" i="3" s="1"/>
  <c r="E207" i="3" s="1"/>
  <c r="E205" i="3"/>
  <c r="E204" i="3"/>
  <c r="E202" i="3"/>
  <c r="E197" i="3"/>
  <c r="E196" i="3" s="1"/>
  <c r="E194" i="3"/>
  <c r="E192" i="3"/>
  <c r="E191" i="3"/>
  <c r="E187" i="3"/>
  <c r="E178" i="3"/>
  <c r="E177" i="3" s="1"/>
  <c r="E170" i="3"/>
  <c r="E169" i="3"/>
  <c r="E167" i="3"/>
  <c r="E166" i="3"/>
  <c r="E164" i="3"/>
  <c r="E163" i="3" s="1"/>
  <c r="E162" i="3"/>
  <c r="E160" i="3"/>
  <c r="E159" i="3"/>
  <c r="E158" i="3"/>
  <c r="E157" i="3"/>
  <c r="E154" i="3"/>
  <c r="E151" i="3"/>
  <c r="E148" i="3"/>
  <c r="E147" i="3" s="1"/>
  <c r="E146" i="3"/>
  <c r="E141" i="3"/>
  <c r="E139" i="3"/>
  <c r="E138" i="3"/>
  <c r="E137" i="3"/>
  <c r="E123" i="3"/>
  <c r="E122" i="3"/>
  <c r="E121" i="3"/>
  <c r="E120" i="3"/>
  <c r="E119" i="3"/>
  <c r="E114" i="3"/>
  <c r="E113" i="3" s="1"/>
  <c r="E111" i="3"/>
  <c r="E110" i="3"/>
  <c r="E107" i="3"/>
  <c r="E106" i="3"/>
  <c r="E104" i="3"/>
  <c r="E103" i="3"/>
  <c r="E98" i="3"/>
  <c r="E83" i="3"/>
  <c r="E82" i="3" s="1"/>
  <c r="E81" i="3"/>
  <c r="E78" i="3"/>
  <c r="E77" i="3"/>
  <c r="E247" i="3"/>
  <c r="F226" i="3"/>
  <c r="F213" i="3"/>
  <c r="F124" i="3"/>
  <c r="F101" i="3"/>
  <c r="F92" i="3"/>
  <c r="F91" i="3" s="1"/>
  <c r="E75" i="3" l="1"/>
  <c r="F212" i="3"/>
  <c r="F211" i="3" s="1"/>
  <c r="F210" i="3" s="1"/>
  <c r="F74" i="3"/>
  <c r="H125" i="3"/>
  <c r="E193" i="3"/>
  <c r="H81" i="3"/>
  <c r="I81" i="3"/>
  <c r="I102" i="3"/>
  <c r="H102" i="3"/>
  <c r="I137" i="3"/>
  <c r="H137" i="3"/>
  <c r="I154" i="3"/>
  <c r="H154" i="3"/>
  <c r="H171" i="3"/>
  <c r="I171" i="3"/>
  <c r="I195" i="3"/>
  <c r="H195" i="3"/>
  <c r="I230" i="3"/>
  <c r="H230" i="3"/>
  <c r="H83" i="3"/>
  <c r="I83" i="3"/>
  <c r="H120" i="3"/>
  <c r="I120" i="3"/>
  <c r="I138" i="3"/>
  <c r="H138" i="3"/>
  <c r="H172" i="3"/>
  <c r="I172" i="3"/>
  <c r="G196" i="3"/>
  <c r="H197" i="3"/>
  <c r="I197" i="3"/>
  <c r="I231" i="3"/>
  <c r="H231" i="3"/>
  <c r="I86" i="3"/>
  <c r="H86" i="3"/>
  <c r="I104" i="3"/>
  <c r="H104" i="3"/>
  <c r="H121" i="3"/>
  <c r="I121" i="3"/>
  <c r="I139" i="3"/>
  <c r="H139" i="3"/>
  <c r="H157" i="3"/>
  <c r="I157" i="3"/>
  <c r="H199" i="3"/>
  <c r="I199" i="3"/>
  <c r="I234" i="3"/>
  <c r="H234" i="3"/>
  <c r="I87" i="3"/>
  <c r="H87" i="3"/>
  <c r="H105" i="3"/>
  <c r="I105" i="3"/>
  <c r="H122" i="3"/>
  <c r="I122" i="3"/>
  <c r="I141" i="3"/>
  <c r="H141" i="3"/>
  <c r="H158" i="3"/>
  <c r="I158" i="3"/>
  <c r="I176" i="3"/>
  <c r="H176" i="3"/>
  <c r="I214" i="3"/>
  <c r="H214" i="3"/>
  <c r="I235" i="3"/>
  <c r="H235" i="3"/>
  <c r="I88" i="3"/>
  <c r="H88" i="3"/>
  <c r="H106" i="3"/>
  <c r="I106" i="3"/>
  <c r="I123" i="3"/>
  <c r="H123" i="3"/>
  <c r="I142" i="3"/>
  <c r="H142" i="3"/>
  <c r="H159" i="3"/>
  <c r="I159" i="3"/>
  <c r="H201" i="3"/>
  <c r="I201" i="3"/>
  <c r="I216" i="3"/>
  <c r="H216" i="3"/>
  <c r="H239" i="3"/>
  <c r="I239" i="3"/>
  <c r="I89" i="3"/>
  <c r="H89" i="3"/>
  <c r="H107" i="3"/>
  <c r="I107" i="3"/>
  <c r="I126" i="3"/>
  <c r="H126" i="3"/>
  <c r="I143" i="3"/>
  <c r="H143" i="3"/>
  <c r="H160" i="3"/>
  <c r="I160" i="3"/>
  <c r="I179" i="3"/>
  <c r="H179" i="3"/>
  <c r="I202" i="3"/>
  <c r="H202" i="3"/>
  <c r="I217" i="3"/>
  <c r="H217" i="3"/>
  <c r="I243" i="3"/>
  <c r="H243" i="3"/>
  <c r="F117" i="3"/>
  <c r="F116" i="3" s="1"/>
  <c r="I90" i="3"/>
  <c r="H90" i="3"/>
  <c r="H109" i="3"/>
  <c r="I109" i="3"/>
  <c r="I127" i="3"/>
  <c r="H127" i="3"/>
  <c r="H144" i="3"/>
  <c r="I144" i="3"/>
  <c r="G161" i="3"/>
  <c r="I162" i="3"/>
  <c r="H162" i="3"/>
  <c r="H184" i="3"/>
  <c r="H183" i="3" s="1"/>
  <c r="I184" i="3"/>
  <c r="I183" i="3" s="1"/>
  <c r="I203" i="3"/>
  <c r="H203" i="3"/>
  <c r="I218" i="3"/>
  <c r="H218" i="3"/>
  <c r="H93" i="3"/>
  <c r="I93" i="3"/>
  <c r="I110" i="3"/>
  <c r="H110" i="3"/>
  <c r="I128" i="3"/>
  <c r="H128" i="3"/>
  <c r="H145" i="3"/>
  <c r="I145" i="3"/>
  <c r="H187" i="3"/>
  <c r="I187" i="3"/>
  <c r="I204" i="3"/>
  <c r="H204" i="3"/>
  <c r="I223" i="3"/>
  <c r="H223" i="3"/>
  <c r="I76" i="3"/>
  <c r="H76" i="3"/>
  <c r="H94" i="3"/>
  <c r="I94" i="3"/>
  <c r="I111" i="3"/>
  <c r="H111" i="3"/>
  <c r="I129" i="3"/>
  <c r="H129" i="3"/>
  <c r="H146" i="3"/>
  <c r="I146" i="3"/>
  <c r="I166" i="3"/>
  <c r="H166" i="3"/>
  <c r="I190" i="3"/>
  <c r="H190" i="3"/>
  <c r="I205" i="3"/>
  <c r="H205" i="3"/>
  <c r="G224" i="3"/>
  <c r="H225" i="3"/>
  <c r="I225" i="3"/>
  <c r="I77" i="3"/>
  <c r="H77" i="3"/>
  <c r="H95" i="3"/>
  <c r="I95" i="3"/>
  <c r="I112" i="3"/>
  <c r="H112" i="3"/>
  <c r="H130" i="3"/>
  <c r="I130" i="3"/>
  <c r="H148" i="3"/>
  <c r="I148" i="3"/>
  <c r="I167" i="3"/>
  <c r="H167" i="3"/>
  <c r="I191" i="3"/>
  <c r="H191" i="3"/>
  <c r="H209" i="3"/>
  <c r="I209" i="3"/>
  <c r="H227" i="3"/>
  <c r="I227" i="3"/>
  <c r="I78" i="3"/>
  <c r="H78" i="3"/>
  <c r="H96" i="3"/>
  <c r="I96" i="3"/>
  <c r="I114" i="3"/>
  <c r="H114" i="3"/>
  <c r="H169" i="3"/>
  <c r="I169" i="3"/>
  <c r="I192" i="3"/>
  <c r="H192" i="3"/>
  <c r="H228" i="3"/>
  <c r="I228" i="3"/>
  <c r="I79" i="3"/>
  <c r="H79" i="3"/>
  <c r="G97" i="3"/>
  <c r="I98" i="3"/>
  <c r="H98" i="3"/>
  <c r="H118" i="3"/>
  <c r="I118" i="3"/>
  <c r="I153" i="3"/>
  <c r="H153" i="3"/>
  <c r="I194" i="3"/>
  <c r="H194" i="3"/>
  <c r="I229" i="3"/>
  <c r="H229" i="3"/>
  <c r="I125" i="3"/>
  <c r="E246" i="3"/>
  <c r="H247" i="3"/>
  <c r="F85" i="3"/>
  <c r="F84" i="3" s="1"/>
  <c r="G92" i="3"/>
  <c r="F108" i="3"/>
  <c r="F100" i="3" s="1"/>
  <c r="E238" i="3"/>
  <c r="E237" i="3" s="1"/>
  <c r="G108" i="3"/>
  <c r="E161" i="3"/>
  <c r="E168" i="3"/>
  <c r="G165" i="3"/>
  <c r="G189" i="3"/>
  <c r="G222" i="3"/>
  <c r="G226" i="3"/>
  <c r="E189" i="3"/>
  <c r="G193" i="3"/>
  <c r="G80" i="3"/>
  <c r="G82" i="3"/>
  <c r="G85" i="3"/>
  <c r="G233" i="3"/>
  <c r="G213" i="3"/>
  <c r="G238" i="3"/>
  <c r="G124" i="3"/>
  <c r="E165" i="3"/>
  <c r="E213" i="3"/>
  <c r="E232" i="3"/>
  <c r="E174" i="3"/>
  <c r="E226" i="3"/>
  <c r="E198" i="3"/>
  <c r="E108" i="3"/>
  <c r="E155" i="3"/>
  <c r="E150" i="3"/>
  <c r="E140" i="3"/>
  <c r="E135" i="3"/>
  <c r="E124" i="3"/>
  <c r="E117" i="3"/>
  <c r="E101" i="3"/>
  <c r="E97" i="3"/>
  <c r="E80" i="3"/>
  <c r="E85" i="3"/>
  <c r="E84" i="3" s="1"/>
  <c r="E92" i="3"/>
  <c r="G211" i="3" l="1"/>
  <c r="F73" i="3"/>
  <c r="E206" i="3"/>
  <c r="F99" i="3"/>
  <c r="E182" i="3"/>
  <c r="I124" i="3"/>
  <c r="H124" i="3"/>
  <c r="I165" i="3"/>
  <c r="H165" i="3"/>
  <c r="I80" i="3"/>
  <c r="H80" i="3"/>
  <c r="I75" i="3"/>
  <c r="H75" i="3"/>
  <c r="I113" i="3"/>
  <c r="H113" i="3"/>
  <c r="G237" i="3"/>
  <c r="H238" i="3"/>
  <c r="I238" i="3"/>
  <c r="I193" i="3"/>
  <c r="H193" i="3"/>
  <c r="I140" i="3"/>
  <c r="H140" i="3"/>
  <c r="H224" i="3"/>
  <c r="I224" i="3"/>
  <c r="I233" i="3"/>
  <c r="H233" i="3"/>
  <c r="H147" i="3"/>
  <c r="I147" i="3"/>
  <c r="I196" i="3"/>
  <c r="H196" i="3"/>
  <c r="H108" i="3"/>
  <c r="I108" i="3"/>
  <c r="H97" i="3"/>
  <c r="I97" i="3"/>
  <c r="G84" i="3"/>
  <c r="H85" i="3"/>
  <c r="I85" i="3"/>
  <c r="H213" i="3"/>
  <c r="I213" i="3"/>
  <c r="H186" i="3"/>
  <c r="I186" i="3"/>
  <c r="H226" i="3"/>
  <c r="I226" i="3"/>
  <c r="I222" i="3"/>
  <c r="H222" i="3"/>
  <c r="G91" i="3"/>
  <c r="I92" i="3"/>
  <c r="H92" i="3"/>
  <c r="I208" i="3"/>
  <c r="H208" i="3"/>
  <c r="I161" i="3"/>
  <c r="H161" i="3"/>
  <c r="I242" i="3"/>
  <c r="H242" i="3"/>
  <c r="H82" i="3"/>
  <c r="I82" i="3"/>
  <c r="H189" i="3"/>
  <c r="I189" i="3"/>
  <c r="E245" i="3"/>
  <c r="H246" i="3"/>
  <c r="E212" i="3"/>
  <c r="E211" i="3" s="1"/>
  <c r="E210" i="3" s="1"/>
  <c r="F25" i="1" s="1"/>
  <c r="E100" i="3"/>
  <c r="G212" i="3"/>
  <c r="G74" i="3"/>
  <c r="E149" i="3"/>
  <c r="E116" i="3"/>
  <c r="E91" i="3"/>
  <c r="E74" i="3"/>
  <c r="F21" i="1"/>
  <c r="F72" i="3" l="1"/>
  <c r="H84" i="3"/>
  <c r="I84" i="3"/>
  <c r="G73" i="3"/>
  <c r="I74" i="3"/>
  <c r="H74" i="3"/>
  <c r="H237" i="3"/>
  <c r="I237" i="3"/>
  <c r="H212" i="3"/>
  <c r="I212" i="3"/>
  <c r="I207" i="3"/>
  <c r="H207" i="3"/>
  <c r="H241" i="3"/>
  <c r="I241" i="3"/>
  <c r="I91" i="3"/>
  <c r="H91" i="3"/>
  <c r="E244" i="3"/>
  <c r="H244" i="3" s="1"/>
  <c r="H245" i="3"/>
  <c r="E73" i="3"/>
  <c r="E99" i="3"/>
  <c r="E72" i="3" l="1"/>
  <c r="F24" i="1" s="1"/>
  <c r="I206" i="3"/>
  <c r="H206" i="3"/>
  <c r="G210" i="3"/>
  <c r="H211" i="3"/>
  <c r="I211" i="3"/>
  <c r="H73" i="3"/>
  <c r="I73" i="3"/>
  <c r="H240" i="3"/>
  <c r="I240" i="3"/>
  <c r="E154" i="7"/>
  <c r="C154" i="7"/>
  <c r="H210" i="3" l="1"/>
  <c r="I210" i="3"/>
  <c r="I22" i="6"/>
  <c r="I21" i="6"/>
  <c r="H22" i="6"/>
  <c r="H21" i="6"/>
  <c r="G119" i="3"/>
  <c r="G103" i="3"/>
  <c r="E307" i="7"/>
  <c r="E201" i="7"/>
  <c r="C201" i="7"/>
  <c r="C200" i="7" s="1"/>
  <c r="G163" i="3" l="1"/>
  <c r="I164" i="3"/>
  <c r="H164" i="3"/>
  <c r="I175" i="3"/>
  <c r="H175" i="3"/>
  <c r="G174" i="3"/>
  <c r="H156" i="3"/>
  <c r="I156" i="3"/>
  <c r="H119" i="3"/>
  <c r="I119" i="3"/>
  <c r="G117" i="3"/>
  <c r="G198" i="3"/>
  <c r="H200" i="3"/>
  <c r="I200" i="3"/>
  <c r="H132" i="3"/>
  <c r="I132" i="3"/>
  <c r="H170" i="3"/>
  <c r="I170" i="3"/>
  <c r="G168" i="3"/>
  <c r="I178" i="3"/>
  <c r="H178" i="3"/>
  <c r="H136" i="3"/>
  <c r="I136" i="3"/>
  <c r="H103" i="3"/>
  <c r="I103" i="3"/>
  <c r="G101" i="3"/>
  <c r="I151" i="3"/>
  <c r="H151" i="3"/>
  <c r="E200" i="7"/>
  <c r="F200" i="7" s="1"/>
  <c r="E369" i="7"/>
  <c r="E368" i="7" s="1"/>
  <c r="E366" i="7"/>
  <c r="E364" i="7"/>
  <c r="E362" i="7"/>
  <c r="E356" i="7"/>
  <c r="E355" i="7" s="1"/>
  <c r="E353" i="7"/>
  <c r="E351" i="7"/>
  <c r="E349" i="7"/>
  <c r="E343" i="7"/>
  <c r="E342" i="7" s="1"/>
  <c r="E332" i="7"/>
  <c r="E323" i="7"/>
  <c r="E322" i="7" s="1"/>
  <c r="E321" i="7" s="1"/>
  <c r="E318" i="7"/>
  <c r="E316" i="7"/>
  <c r="E310" i="7"/>
  <c r="E309" i="7" s="1"/>
  <c r="E305" i="7"/>
  <c r="E303" i="7"/>
  <c r="E290" i="7"/>
  <c r="E289" i="7" s="1"/>
  <c r="E287" i="7"/>
  <c r="E286" i="7" s="1"/>
  <c r="E284" i="7"/>
  <c r="E282" i="7"/>
  <c r="E280" i="7"/>
  <c r="E274" i="7"/>
  <c r="E273" i="7" s="1"/>
  <c r="E270" i="7"/>
  <c r="E269" i="7" s="1"/>
  <c r="E264" i="7"/>
  <c r="E263" i="7" s="1"/>
  <c r="E259" i="7"/>
  <c r="E258" i="7" s="1"/>
  <c r="E257" i="7" s="1"/>
  <c r="E254" i="7"/>
  <c r="E252" i="7"/>
  <c r="E249" i="7"/>
  <c r="E247" i="7"/>
  <c r="E244" i="7"/>
  <c r="E243" i="7" s="1"/>
  <c r="E239" i="7"/>
  <c r="E234" i="7"/>
  <c r="E230" i="7"/>
  <c r="E225" i="7"/>
  <c r="E221" i="7"/>
  <c r="E218" i="7"/>
  <c r="E216" i="7"/>
  <c r="E214" i="7"/>
  <c r="E209" i="7"/>
  <c r="E207" i="7"/>
  <c r="E205" i="7"/>
  <c r="E198" i="7"/>
  <c r="E197" i="7" s="1"/>
  <c r="E195" i="7"/>
  <c r="E194" i="7" s="1"/>
  <c r="E190" i="7"/>
  <c r="E187" i="7"/>
  <c r="E185" i="7"/>
  <c r="E182" i="7"/>
  <c r="E178" i="7"/>
  <c r="E176" i="7"/>
  <c r="E172" i="7"/>
  <c r="E167" i="7"/>
  <c r="E166" i="7" s="1"/>
  <c r="E165" i="7" s="1"/>
  <c r="E164" i="7" s="1"/>
  <c r="E162" i="7"/>
  <c r="E158" i="7"/>
  <c r="E150" i="7"/>
  <c r="E145" i="7"/>
  <c r="E141" i="7"/>
  <c r="E139" i="7"/>
  <c r="E133" i="7"/>
  <c r="E132" i="7" s="1"/>
  <c r="E126" i="7"/>
  <c r="E111" i="7"/>
  <c r="E108" i="7"/>
  <c r="E103" i="7"/>
  <c r="E96" i="7" s="1"/>
  <c r="E73" i="7"/>
  <c r="E66" i="7"/>
  <c r="E61" i="7"/>
  <c r="E56" i="7"/>
  <c r="E47" i="7"/>
  <c r="E46" i="7" s="1"/>
  <c r="E41" i="7"/>
  <c r="E37" i="7"/>
  <c r="E35" i="7"/>
  <c r="E24" i="7"/>
  <c r="E23" i="7" s="1"/>
  <c r="C167" i="7"/>
  <c r="C166" i="7" s="1"/>
  <c r="D165" i="7"/>
  <c r="D164" i="7" s="1"/>
  <c r="D69" i="7"/>
  <c r="D68" i="7" s="1"/>
  <c r="C71" i="7"/>
  <c r="C70" i="7" s="1"/>
  <c r="C69" i="7" s="1"/>
  <c r="C68" i="7" s="1"/>
  <c r="D341" i="7"/>
  <c r="D340" i="7" s="1"/>
  <c r="D321" i="7"/>
  <c r="D290" i="7"/>
  <c r="D289" i="7" s="1"/>
  <c r="D269" i="7"/>
  <c r="D268" i="7" s="1"/>
  <c r="D262" i="7"/>
  <c r="D261" i="7" s="1"/>
  <c r="D203" i="7"/>
  <c r="D156" i="7"/>
  <c r="D136" i="7" s="1"/>
  <c r="D105" i="7"/>
  <c r="D95" i="7"/>
  <c r="D94" i="7" s="1"/>
  <c r="D88" i="7"/>
  <c r="D79" i="7"/>
  <c r="D74" i="7"/>
  <c r="D73" i="7" s="1"/>
  <c r="D64" i="7"/>
  <c r="D63" i="7" s="1"/>
  <c r="D50" i="7"/>
  <c r="D46" i="7"/>
  <c r="D45" i="7" s="1"/>
  <c r="D44" i="7" s="1"/>
  <c r="D39" i="7"/>
  <c r="D29" i="7"/>
  <c r="C356" i="7"/>
  <c r="C355" i="7" s="1"/>
  <c r="C369" i="7"/>
  <c r="C368" i="7" s="1"/>
  <c r="C366" i="7"/>
  <c r="C364" i="7"/>
  <c r="C362" i="7"/>
  <c r="C353" i="7"/>
  <c r="C351" i="7"/>
  <c r="C349" i="7"/>
  <c r="C343" i="7"/>
  <c r="C342" i="7" s="1"/>
  <c r="C332" i="7"/>
  <c r="C323" i="7"/>
  <c r="C322" i="7" s="1"/>
  <c r="C316" i="7"/>
  <c r="C318" i="7"/>
  <c r="C310" i="7"/>
  <c r="C309" i="7" s="1"/>
  <c r="C307" i="7"/>
  <c r="C305" i="7"/>
  <c r="C303" i="7"/>
  <c r="C287" i="7"/>
  <c r="C286" i="7" s="1"/>
  <c r="C284" i="7"/>
  <c r="C282" i="7"/>
  <c r="C280" i="7"/>
  <c r="C270" i="7"/>
  <c r="C269" i="7" s="1"/>
  <c r="C274" i="7"/>
  <c r="C273" i="7" s="1"/>
  <c r="C264" i="7"/>
  <c r="C263" i="7" s="1"/>
  <c r="C247" i="7"/>
  <c r="C259" i="7"/>
  <c r="C258" i="7" s="1"/>
  <c r="C254" i="7"/>
  <c r="C252" i="7"/>
  <c r="C249" i="7"/>
  <c r="C244" i="7"/>
  <c r="C243" i="7" s="1"/>
  <c r="C218" i="7"/>
  <c r="C234" i="7"/>
  <c r="C239" i="7"/>
  <c r="C230" i="7"/>
  <c r="C225" i="7"/>
  <c r="C221" i="7"/>
  <c r="C216" i="7"/>
  <c r="C214" i="7"/>
  <c r="C172" i="7"/>
  <c r="C176" i="7"/>
  <c r="C178" i="7"/>
  <c r="C182" i="7"/>
  <c r="C185" i="7"/>
  <c r="C187" i="7"/>
  <c r="C190" i="7"/>
  <c r="C195" i="7"/>
  <c r="C194" i="7" s="1"/>
  <c r="C198" i="7"/>
  <c r="C197" i="7" s="1"/>
  <c r="C205" i="7"/>
  <c r="C207" i="7"/>
  <c r="C209" i="7"/>
  <c r="C139" i="7"/>
  <c r="C141" i="7"/>
  <c r="C158" i="7"/>
  <c r="C162" i="7"/>
  <c r="C90" i="7"/>
  <c r="C89" i="7" s="1"/>
  <c r="C108" i="7"/>
  <c r="C111" i="7"/>
  <c r="C117" i="7"/>
  <c r="C126" i="7"/>
  <c r="C133" i="7"/>
  <c r="C132" i="7" s="1"/>
  <c r="C97" i="7"/>
  <c r="C100" i="7"/>
  <c r="C103" i="7"/>
  <c r="C81" i="7"/>
  <c r="C86" i="7"/>
  <c r="C75" i="7"/>
  <c r="C66" i="7"/>
  <c r="C52" i="7"/>
  <c r="F52" i="7" s="1"/>
  <c r="C56" i="7"/>
  <c r="C61" i="7"/>
  <c r="C60" i="7" s="1"/>
  <c r="C59" i="7" s="1"/>
  <c r="C47" i="7"/>
  <c r="C46" i="7" s="1"/>
  <c r="C31" i="7"/>
  <c r="F31" i="7" s="1"/>
  <c r="C33" i="7"/>
  <c r="C35" i="7"/>
  <c r="C37" i="7"/>
  <c r="C41" i="7"/>
  <c r="C40" i="7" s="1"/>
  <c r="C39" i="7" s="1"/>
  <c r="C24" i="7"/>
  <c r="C23" i="7" s="1"/>
  <c r="E107" i="7" l="1"/>
  <c r="E106" i="7" s="1"/>
  <c r="E105" i="7" s="1"/>
  <c r="F56" i="7"/>
  <c r="G56" i="7"/>
  <c r="E51" i="7"/>
  <c r="E50" i="7" s="1"/>
  <c r="F132" i="7"/>
  <c r="E65" i="7"/>
  <c r="E64" i="7" s="1"/>
  <c r="E63" i="7" s="1"/>
  <c r="G66" i="7"/>
  <c r="F194" i="7"/>
  <c r="E60" i="7"/>
  <c r="F60" i="7" s="1"/>
  <c r="F61" i="7"/>
  <c r="G61" i="7"/>
  <c r="F286" i="7"/>
  <c r="C348" i="7"/>
  <c r="C347" i="7" s="1"/>
  <c r="C65" i="7"/>
  <c r="F65" i="7" s="1"/>
  <c r="F66" i="7"/>
  <c r="F322" i="7"/>
  <c r="C279" i="7"/>
  <c r="C278" i="7" s="1"/>
  <c r="F258" i="7"/>
  <c r="F291" i="7"/>
  <c r="F368" i="7"/>
  <c r="F309" i="7"/>
  <c r="E262" i="7"/>
  <c r="G262" i="7" s="1"/>
  <c r="F263" i="7"/>
  <c r="F39" i="7"/>
  <c r="F40" i="7"/>
  <c r="E268" i="7"/>
  <c r="F269" i="7"/>
  <c r="E341" i="7"/>
  <c r="F342" i="7"/>
  <c r="F75" i="7"/>
  <c r="E45" i="7"/>
  <c r="F46" i="7"/>
  <c r="E78" i="7"/>
  <c r="F89" i="7"/>
  <c r="F197" i="7"/>
  <c r="F243" i="7"/>
  <c r="E272" i="7"/>
  <c r="F273" i="7"/>
  <c r="F326" i="7"/>
  <c r="E22" i="7"/>
  <c r="F23" i="7"/>
  <c r="C361" i="7"/>
  <c r="C360" i="7" s="1"/>
  <c r="F355" i="7"/>
  <c r="F70" i="7"/>
  <c r="F332" i="7"/>
  <c r="C165" i="7"/>
  <c r="F166" i="7"/>
  <c r="H177" i="3"/>
  <c r="I177" i="3"/>
  <c r="G116" i="3"/>
  <c r="I117" i="3"/>
  <c r="H117" i="3"/>
  <c r="H150" i="3"/>
  <c r="I150" i="3"/>
  <c r="H168" i="3"/>
  <c r="I168" i="3"/>
  <c r="I155" i="3"/>
  <c r="H155" i="3"/>
  <c r="E204" i="7"/>
  <c r="E203" i="7" s="1"/>
  <c r="G203" i="7" s="1"/>
  <c r="I101" i="3"/>
  <c r="H101" i="3"/>
  <c r="G100" i="3"/>
  <c r="I174" i="3"/>
  <c r="H174" i="3"/>
  <c r="I131" i="3"/>
  <c r="H131" i="3"/>
  <c r="I135" i="3"/>
  <c r="H135" i="3"/>
  <c r="E220" i="7"/>
  <c r="G220" i="7" s="1"/>
  <c r="G182" i="3"/>
  <c r="H198" i="3"/>
  <c r="I198" i="3"/>
  <c r="I163" i="3"/>
  <c r="H163" i="3"/>
  <c r="E181" i="7"/>
  <c r="E138" i="7"/>
  <c r="E361" i="7"/>
  <c r="E315" i="7"/>
  <c r="E157" i="7"/>
  <c r="E156" i="7" s="1"/>
  <c r="E153" i="7" s="1"/>
  <c r="E348" i="7"/>
  <c r="E347" i="7" s="1"/>
  <c r="E346" i="7" s="1"/>
  <c r="E302" i="7"/>
  <c r="E301" i="7" s="1"/>
  <c r="E300" i="7" s="1"/>
  <c r="E279" i="7"/>
  <c r="E278" i="7" s="1"/>
  <c r="E277" i="7" s="1"/>
  <c r="E246" i="7"/>
  <c r="G246" i="7" s="1"/>
  <c r="E233" i="7"/>
  <c r="E232" i="7" s="1"/>
  <c r="E213" i="7"/>
  <c r="E212" i="7" s="1"/>
  <c r="G200" i="7"/>
  <c r="E171" i="7"/>
  <c r="D346" i="7"/>
  <c r="G194" i="7"/>
  <c r="G355" i="7"/>
  <c r="D267" i="7"/>
  <c r="G309" i="7"/>
  <c r="D301" i="7"/>
  <c r="D300" i="7" s="1"/>
  <c r="D277" i="7"/>
  <c r="G197" i="7"/>
  <c r="G243" i="7"/>
  <c r="D320" i="7"/>
  <c r="G368" i="7"/>
  <c r="G269" i="7"/>
  <c r="G63" i="7"/>
  <c r="G39" i="7"/>
  <c r="D241" i="7"/>
  <c r="G321" i="7"/>
  <c r="D359" i="7"/>
  <c r="G286" i="7"/>
  <c r="G273" i="7"/>
  <c r="D169" i="7"/>
  <c r="G326" i="7"/>
  <c r="G289" i="7"/>
  <c r="D313" i="7"/>
  <c r="G332" i="7"/>
  <c r="G166" i="7"/>
  <c r="G291" i="7"/>
  <c r="G89" i="7"/>
  <c r="G132" i="7"/>
  <c r="G75" i="7"/>
  <c r="D78" i="7"/>
  <c r="G342" i="7"/>
  <c r="G322" i="7"/>
  <c r="G64" i="7"/>
  <c r="G263" i="7"/>
  <c r="G290" i="7"/>
  <c r="G46" i="7"/>
  <c r="D28" i="7"/>
  <c r="D27" i="7" s="1"/>
  <c r="D22" i="7"/>
  <c r="D49" i="7"/>
  <c r="C315" i="7"/>
  <c r="C314" i="7" s="1"/>
  <c r="C313" i="7" s="1"/>
  <c r="C302" i="7"/>
  <c r="C213" i="7"/>
  <c r="C233" i="7"/>
  <c r="C246" i="7"/>
  <c r="C220" i="7"/>
  <c r="C181" i="7"/>
  <c r="C171" i="7"/>
  <c r="C204" i="7"/>
  <c r="C157" i="7"/>
  <c r="C138" i="7"/>
  <c r="C107" i="7"/>
  <c r="C51" i="7"/>
  <c r="C96" i="7"/>
  <c r="C80" i="7"/>
  <c r="F80" i="7" s="1"/>
  <c r="C30" i="7"/>
  <c r="G65" i="7" l="1"/>
  <c r="E59" i="7"/>
  <c r="G59" i="7" s="1"/>
  <c r="G60" i="7"/>
  <c r="F233" i="7"/>
  <c r="E170" i="7"/>
  <c r="E169" i="7" s="1"/>
  <c r="F51" i="7"/>
  <c r="G204" i="7"/>
  <c r="E27" i="7"/>
  <c r="E267" i="7"/>
  <c r="G267" i="7" s="1"/>
  <c r="G272" i="7"/>
  <c r="G88" i="7"/>
  <c r="F220" i="7"/>
  <c r="F213" i="7"/>
  <c r="F138" i="7"/>
  <c r="F30" i="7"/>
  <c r="F171" i="7"/>
  <c r="E276" i="7"/>
  <c r="G300" i="7"/>
  <c r="E314" i="7"/>
  <c r="F315" i="7"/>
  <c r="E44" i="7"/>
  <c r="F181" i="7"/>
  <c r="E360" i="7"/>
  <c r="F361" i="7"/>
  <c r="E95" i="7"/>
  <c r="F96" i="7"/>
  <c r="G45" i="7"/>
  <c r="G51" i="7"/>
  <c r="F68" i="7"/>
  <c r="F69" i="7"/>
  <c r="E320" i="7"/>
  <c r="G320" i="7" s="1"/>
  <c r="F325" i="7"/>
  <c r="E21" i="7"/>
  <c r="E340" i="7"/>
  <c r="G340" i="7" s="1"/>
  <c r="E261" i="7"/>
  <c r="F347" i="7"/>
  <c r="F348" i="7"/>
  <c r="C301" i="7"/>
  <c r="F301" i="7" s="1"/>
  <c r="F302" i="7"/>
  <c r="F278" i="7"/>
  <c r="F279" i="7"/>
  <c r="C242" i="7"/>
  <c r="F246" i="7"/>
  <c r="C203" i="7"/>
  <c r="F203" i="7" s="1"/>
  <c r="F204" i="7"/>
  <c r="C164" i="7"/>
  <c r="F164" i="7" s="1"/>
  <c r="F165" i="7"/>
  <c r="C156" i="7"/>
  <c r="F157" i="7"/>
  <c r="C106" i="7"/>
  <c r="F106" i="7" s="1"/>
  <c r="F107" i="7"/>
  <c r="E137" i="7"/>
  <c r="E136" i="7" s="1"/>
  <c r="I149" i="3"/>
  <c r="H149" i="3"/>
  <c r="E211" i="7"/>
  <c r="G99" i="3"/>
  <c r="G72" i="3" s="1"/>
  <c r="H100" i="3"/>
  <c r="I100" i="3"/>
  <c r="H116" i="3"/>
  <c r="I116" i="3"/>
  <c r="I182" i="3"/>
  <c r="H182" i="3"/>
  <c r="D211" i="7"/>
  <c r="D93" i="7" s="1"/>
  <c r="D312" i="7"/>
  <c r="C170" i="7"/>
  <c r="E242" i="7"/>
  <c r="D345" i="7"/>
  <c r="D276" i="7"/>
  <c r="G302" i="7"/>
  <c r="D43" i="7"/>
  <c r="G181" i="7"/>
  <c r="G233" i="7"/>
  <c r="G301" i="7"/>
  <c r="G325" i="7"/>
  <c r="G40" i="7"/>
  <c r="G232" i="7"/>
  <c r="G279" i="7"/>
  <c r="G348" i="7"/>
  <c r="G213" i="7"/>
  <c r="G257" i="7"/>
  <c r="G258" i="7"/>
  <c r="G361" i="7"/>
  <c r="G268" i="7"/>
  <c r="G171" i="7"/>
  <c r="G315" i="7"/>
  <c r="G96" i="7"/>
  <c r="G79" i="7"/>
  <c r="G80" i="7"/>
  <c r="G157" i="7"/>
  <c r="G165" i="7"/>
  <c r="G138" i="7"/>
  <c r="G107" i="7"/>
  <c r="G78" i="7"/>
  <c r="G74" i="7"/>
  <c r="G23" i="7"/>
  <c r="G341" i="7"/>
  <c r="G70" i="7"/>
  <c r="D21" i="7"/>
  <c r="G22" i="7"/>
  <c r="C212" i="7"/>
  <c r="F59" i="7" l="1"/>
  <c r="E49" i="7"/>
  <c r="E43" i="7" s="1"/>
  <c r="D26" i="7"/>
  <c r="F212" i="7"/>
  <c r="G44" i="7"/>
  <c r="F242" i="7"/>
  <c r="G261" i="7"/>
  <c r="E20" i="7"/>
  <c r="E359" i="7"/>
  <c r="G359" i="7" s="1"/>
  <c r="F360" i="7"/>
  <c r="E94" i="7"/>
  <c r="G95" i="7"/>
  <c r="E313" i="7"/>
  <c r="F313" i="7" s="1"/>
  <c r="F314" i="7"/>
  <c r="C169" i="7"/>
  <c r="F169" i="7" s="1"/>
  <c r="F170" i="7"/>
  <c r="C153" i="7"/>
  <c r="F156" i="7"/>
  <c r="I99" i="3"/>
  <c r="H99" i="3"/>
  <c r="E241" i="7"/>
  <c r="G241" i="7" s="1"/>
  <c r="G242" i="7"/>
  <c r="G360" i="7"/>
  <c r="G211" i="7"/>
  <c r="G212" i="7"/>
  <c r="G50" i="7"/>
  <c r="G49" i="7"/>
  <c r="G170" i="7"/>
  <c r="G347" i="7"/>
  <c r="G278" i="7"/>
  <c r="G314" i="7"/>
  <c r="G156" i="7"/>
  <c r="G106" i="7"/>
  <c r="G68" i="7"/>
  <c r="G69" i="7"/>
  <c r="G29" i="7"/>
  <c r="G73" i="7"/>
  <c r="D20" i="7"/>
  <c r="G21" i="7"/>
  <c r="G313" i="7" l="1"/>
  <c r="E345" i="7"/>
  <c r="G345" i="7" s="1"/>
  <c r="F153" i="7"/>
  <c r="C137" i="7"/>
  <c r="G20" i="7"/>
  <c r="G94" i="7"/>
  <c r="E312" i="7"/>
  <c r="G312" i="7" s="1"/>
  <c r="E93" i="7"/>
  <c r="G277" i="7"/>
  <c r="G276" i="7"/>
  <c r="G346" i="7"/>
  <c r="G169" i="7"/>
  <c r="G164" i="7"/>
  <c r="G105" i="7"/>
  <c r="G43" i="7"/>
  <c r="G28" i="7"/>
  <c r="D19" i="7"/>
  <c r="C22" i="7"/>
  <c r="G22" i="1"/>
  <c r="E26" i="7" l="1"/>
  <c r="E19" i="7" s="1"/>
  <c r="C21" i="7"/>
  <c r="F22" i="7"/>
  <c r="F137" i="7"/>
  <c r="C136" i="7"/>
  <c r="F22" i="1"/>
  <c r="F20" i="1" s="1"/>
  <c r="G153" i="7"/>
  <c r="G27" i="7"/>
  <c r="F136" i="7" l="1"/>
  <c r="C20" i="7"/>
  <c r="F20" i="7" s="1"/>
  <c r="F21" i="7"/>
  <c r="J39" i="1"/>
  <c r="I39" i="1"/>
  <c r="H22" i="1"/>
  <c r="G137" i="7"/>
  <c r="G21" i="1"/>
  <c r="G20" i="1" s="1"/>
  <c r="H21" i="1"/>
  <c r="C341" i="7"/>
  <c r="C45" i="7"/>
  <c r="C29" i="7"/>
  <c r="F29" i="7" s="1"/>
  <c r="C359" i="7"/>
  <c r="F359" i="7" s="1"/>
  <c r="C346" i="7"/>
  <c r="F346" i="7" s="1"/>
  <c r="C321" i="7"/>
  <c r="C300" i="7"/>
  <c r="F300" i="7" s="1"/>
  <c r="C277" i="7"/>
  <c r="F277" i="7" s="1"/>
  <c r="C272" i="7"/>
  <c r="F272" i="7" s="1"/>
  <c r="C268" i="7"/>
  <c r="F268" i="7" s="1"/>
  <c r="C262" i="7"/>
  <c r="C257" i="7"/>
  <c r="C232" i="7"/>
  <c r="C105" i="7"/>
  <c r="F105" i="7" s="1"/>
  <c r="C95" i="7"/>
  <c r="C88" i="7"/>
  <c r="F88" i="7" s="1"/>
  <c r="C79" i="7"/>
  <c r="F79" i="7" s="1"/>
  <c r="C74" i="7"/>
  <c r="C64" i="7"/>
  <c r="C50" i="7"/>
  <c r="C340" i="7" l="1"/>
  <c r="F340" i="7" s="1"/>
  <c r="F341" i="7"/>
  <c r="C44" i="7"/>
  <c r="F44" i="7" s="1"/>
  <c r="F45" i="7"/>
  <c r="C94" i="7"/>
  <c r="F95" i="7"/>
  <c r="C261" i="7"/>
  <c r="F261" i="7" s="1"/>
  <c r="F262" i="7"/>
  <c r="C320" i="7"/>
  <c r="F320" i="7" s="1"/>
  <c r="F321" i="7"/>
  <c r="F289" i="7"/>
  <c r="F290" i="7"/>
  <c r="C241" i="7"/>
  <c r="F241" i="7" s="1"/>
  <c r="F257" i="7"/>
  <c r="C211" i="7"/>
  <c r="F211" i="7" s="1"/>
  <c r="F232" i="7"/>
  <c r="C73" i="7"/>
  <c r="F73" i="7" s="1"/>
  <c r="F74" i="7"/>
  <c r="C63" i="7"/>
  <c r="F63" i="7" s="1"/>
  <c r="F64" i="7"/>
  <c r="C49" i="7"/>
  <c r="F49" i="7" s="1"/>
  <c r="F50" i="7"/>
  <c r="I22" i="1"/>
  <c r="J22" i="1"/>
  <c r="I21" i="1"/>
  <c r="J21" i="1"/>
  <c r="H25" i="1"/>
  <c r="H20" i="1"/>
  <c r="H72" i="3"/>
  <c r="G136" i="7"/>
  <c r="C267" i="7"/>
  <c r="F267" i="7" s="1"/>
  <c r="C78" i="7"/>
  <c r="C28" i="7"/>
  <c r="H24" i="1"/>
  <c r="C345" i="7"/>
  <c r="F345" i="7" s="1"/>
  <c r="F94" i="7" l="1"/>
  <c r="C93" i="7"/>
  <c r="F93" i="7" s="1"/>
  <c r="C276" i="7"/>
  <c r="F276" i="7" s="1"/>
  <c r="C312" i="7"/>
  <c r="F312" i="7" s="1"/>
  <c r="C43" i="7"/>
  <c r="F43" i="7" s="1"/>
  <c r="F78" i="7"/>
  <c r="C27" i="7"/>
  <c r="F28" i="7"/>
  <c r="I25" i="1"/>
  <c r="I24" i="1"/>
  <c r="I20" i="1"/>
  <c r="J20" i="1"/>
  <c r="H23" i="1"/>
  <c r="G93" i="7"/>
  <c r="F23" i="1"/>
  <c r="F26" i="1" s="1"/>
  <c r="F42" i="1" s="1"/>
  <c r="F27" i="7" l="1"/>
  <c r="C26" i="7"/>
  <c r="H26" i="1"/>
  <c r="H42" i="1" s="1"/>
  <c r="I23" i="1"/>
  <c r="G26" i="7"/>
  <c r="I26" i="1" l="1"/>
  <c r="C19" i="7"/>
  <c r="F19" i="7" s="1"/>
  <c r="F26" i="7"/>
  <c r="I42" i="1"/>
  <c r="D26" i="5"/>
  <c r="B26" i="5"/>
  <c r="C26" i="5"/>
  <c r="C25" i="5" s="1"/>
  <c r="C24" i="5" s="1"/>
  <c r="C23" i="5" s="1"/>
  <c r="D25" i="5" l="1"/>
  <c r="F26" i="5"/>
  <c r="B25" i="5"/>
  <c r="E26" i="5"/>
  <c r="G19" i="7"/>
  <c r="D24" i="5" l="1"/>
  <c r="F25" i="5"/>
  <c r="B24" i="5"/>
  <c r="E25" i="5"/>
  <c r="D23" i="5" l="1"/>
  <c r="F23" i="5" s="1"/>
  <c r="F24" i="5"/>
  <c r="B23" i="5"/>
  <c r="E24" i="5"/>
  <c r="E23" i="5" l="1"/>
  <c r="G25" i="1"/>
  <c r="J25" i="1" s="1"/>
  <c r="G24" i="1" l="1"/>
  <c r="I72" i="3"/>
  <c r="G23" i="1" l="1"/>
  <c r="J24" i="1"/>
  <c r="G26" i="1" l="1"/>
  <c r="J23" i="1"/>
  <c r="J26" i="1" l="1"/>
  <c r="G42" i="1"/>
  <c r="J42" i="1" s="1"/>
</calcChain>
</file>

<file path=xl/sharedStrings.xml><?xml version="1.0" encoding="utf-8"?>
<sst xmlns="http://schemas.openxmlformats.org/spreadsheetml/2006/main" count="987" uniqueCount="229">
  <si>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</si>
  <si>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</si>
  <si>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</si>
  <si>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</si>
  <si>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</si>
  <si>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</si>
  <si>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</si>
  <si>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</si>
  <si>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</si>
  <si>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</si>
  <si>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</si>
  <si>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</si>
  <si>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</si>
  <si>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</si>
  <si>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</si>
  <si>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</si>
  <si>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</si>
  <si>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</si>
  <si>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</si>
  <si>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</si>
  <si>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</si>
  <si>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</si>
  <si>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</si>
  <si>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</si>
  <si>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</si>
  <si>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</si>
  <si>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</si>
  <si>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</si>
  <si>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</si>
  <si>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</si>
  <si>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</si>
  <si>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</si>
  <si>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</si>
  <si>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</si>
  <si>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</si>
  <si>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</si>
  <si>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</si>
  <si>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</si>
  <si>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</si>
  <si>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</si>
  <si>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</si>
  <si>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</si>
  <si>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Izvor 4.3.1</t>
  </si>
  <si>
    <t>PRIHODI ZA POSEBNE NAMJENE- PK</t>
  </si>
  <si>
    <t>Vlastiti izvori</t>
  </si>
  <si>
    <t>Rezultat poslovanja</t>
  </si>
  <si>
    <t>Izvor 1.1.</t>
  </si>
  <si>
    <t>OPĆI PRIHODI I PRIMICI</t>
  </si>
  <si>
    <t xml:space="preserve"> 3</t>
  </si>
  <si>
    <t xml:space="preserve"> 32</t>
  </si>
  <si>
    <t>Izvor 5.2.14</t>
  </si>
  <si>
    <t>Izvor 5.2.9</t>
  </si>
  <si>
    <t>POMOĆI-MINISTARSTVO ZA DEMOGRAFIJU,OBITELJ,MLADE I SOCIJALNU</t>
  </si>
  <si>
    <t>Izvor 5.7.1</t>
  </si>
  <si>
    <t>POMOĆI IZ GRADSKIH I OPĆINSKIH PRORAČUNA-PK</t>
  </si>
  <si>
    <t xml:space="preserve"> 4</t>
  </si>
  <si>
    <t xml:space="preserve"> 42</t>
  </si>
  <si>
    <t>Izvor 1.2.</t>
  </si>
  <si>
    <t>OPĆI PRIHODI OSNOVNE ŠKOLE</t>
  </si>
  <si>
    <t xml:space="preserve"> 34</t>
  </si>
  <si>
    <t>Financijski rashodi</t>
  </si>
  <si>
    <t>Izvor 3.1.1</t>
  </si>
  <si>
    <t>VLASTITI PRIHODI-PK</t>
  </si>
  <si>
    <t>Izvor 5.2.2</t>
  </si>
  <si>
    <t>POMOĆI-PK</t>
  </si>
  <si>
    <t xml:space="preserve"> 31</t>
  </si>
  <si>
    <t xml:space="preserve"> 37</t>
  </si>
  <si>
    <t>Naknade građanima i kućanstvima na temelju osiguranja i druge naknade</t>
  </si>
  <si>
    <t>Izvor 6.1.1</t>
  </si>
  <si>
    <t>TEKUĆE DONACIJE-PK</t>
  </si>
  <si>
    <t>Izvor 6.2.1</t>
  </si>
  <si>
    <t>KAPITALNE DONACIJA -PK</t>
  </si>
  <si>
    <t>Izvor 7.1.1</t>
  </si>
  <si>
    <t>PRIHODI OD PRODAJE NEFINANCIJSKE IMOVINE-PK</t>
  </si>
  <si>
    <t>Izvor 5.2.5</t>
  </si>
  <si>
    <t>POMOĆI-MINISTARSTVO ZNANOSTI I OBRAZOVANJA</t>
  </si>
  <si>
    <t>Program 1001</t>
  </si>
  <si>
    <t>PROGRAM JAVNIH POTREBA U ŠKOLSTVU</t>
  </si>
  <si>
    <t>Aktivnost A100007</t>
  </si>
  <si>
    <t>ŠKOLSKA NATJECANJA I SMOTRE</t>
  </si>
  <si>
    <t>Aktivnost A100010</t>
  </si>
  <si>
    <t>ŠKOLSKA KUHINJA</t>
  </si>
  <si>
    <t>Aktivnost A100014</t>
  </si>
  <si>
    <t>REDOVITI PROGRAM OŠ</t>
  </si>
  <si>
    <t>Aktivnost A100015</t>
  </si>
  <si>
    <t>PRODUŽENI BORAVAK</t>
  </si>
  <si>
    <t>Kapitalni projekt K100002</t>
  </si>
  <si>
    <t>ULAGANJE U OBJEKTE ŠKOLSTVA</t>
  </si>
  <si>
    <t>Tekući projekt T100004</t>
  </si>
  <si>
    <t>OSIGURAVANJE POMOĆNIKA U NASTAVI UČENICIMA S TEŠKOĆAMA</t>
  </si>
  <si>
    <t>Izvor 5.2.5.</t>
  </si>
  <si>
    <t>POMOĆI - MINISTARSTVO ZNANOSTI I OBRAZOVANJA</t>
  </si>
  <si>
    <t>09 OBRAZOVANJE</t>
  </si>
  <si>
    <t>091 PREDŠKOLSKO I OSNOVNO OBRAZOVANJE</t>
  </si>
  <si>
    <t>0911 Osnovno obrazovanje</t>
  </si>
  <si>
    <t>4.3.1.</t>
  </si>
  <si>
    <t>5.2.2.</t>
  </si>
  <si>
    <t>Pomoći-PK</t>
  </si>
  <si>
    <t>5.7.1.</t>
  </si>
  <si>
    <t>Pomoći iz gradskih i općinskih proračuna-PK</t>
  </si>
  <si>
    <t>Prihodi od imovine</t>
  </si>
  <si>
    <t>3.1.1.</t>
  </si>
  <si>
    <t>Vlastiti prihodi-PK</t>
  </si>
  <si>
    <t>Prihodi od upravnih i administrativnih pristojbi, pristojbi po posebnim propisima i naknada</t>
  </si>
  <si>
    <t>Prihodi za posebne namjene-PK</t>
  </si>
  <si>
    <t>Prihodi od prodaje proizvoda i robe te pruženih usluga i prihodi od donacija</t>
  </si>
  <si>
    <t>6.1.1.</t>
  </si>
  <si>
    <t>Tekuće donacije-PK</t>
  </si>
  <si>
    <t>6.2.1.</t>
  </si>
  <si>
    <t>Kapitalne donacije-PK</t>
  </si>
  <si>
    <t>1.1.</t>
  </si>
  <si>
    <t>1.2.</t>
  </si>
  <si>
    <t>Opći prihodi osnovne škole</t>
  </si>
  <si>
    <t>5.2.5.</t>
  </si>
  <si>
    <t>Pomoći - Ministarstvo znanosti i obrazovanja</t>
  </si>
  <si>
    <t>5.2.9.</t>
  </si>
  <si>
    <t>Pomoći - Ministarstvo za demografiju, obitelj, mlade i socijalu</t>
  </si>
  <si>
    <t>5.2.14.</t>
  </si>
  <si>
    <t>Pomoći - Agencija za plaćanje u poljoprivredi, razminiranje</t>
  </si>
  <si>
    <t>7.1.1.</t>
  </si>
  <si>
    <t>Prihodi od prodaje nefinancijske imovine-PK</t>
  </si>
  <si>
    <t>Glava 00202</t>
  </si>
  <si>
    <t>ŠKOLSTVO</t>
  </si>
  <si>
    <t>Financijski rahodi</t>
  </si>
  <si>
    <t>Rashodi za nabavu proizvodene dugotrajne imovine</t>
  </si>
  <si>
    <t>REPUBLIKA HRVATSKA</t>
  </si>
  <si>
    <t>SISAČKO-MOSLAVAČKA ŽUPANIJA</t>
  </si>
  <si>
    <t>Izvršenje prethodne godine</t>
  </si>
  <si>
    <t>Plan tekuće godine</t>
  </si>
  <si>
    <t>Izvršenje tekuće godine</t>
  </si>
  <si>
    <t xml:space="preserve">Indeks </t>
  </si>
  <si>
    <t>Kamate na oročena sredstva i depozite po viđenju</t>
  </si>
  <si>
    <t>Višak prihoda</t>
  </si>
  <si>
    <t>Tekuće donacije</t>
  </si>
  <si>
    <t>Materijal i dijelovi za tekuće i investicijsko održavanje</t>
  </si>
  <si>
    <t>Usluge tekućeg i investicijskog održavanja</t>
  </si>
  <si>
    <t>Energija</t>
  </si>
  <si>
    <t>Troškovi sudskih postupaka</t>
  </si>
  <si>
    <t>Službena putovanja</t>
  </si>
  <si>
    <t>Stručno usavršavanje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</si>
  <si>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</si>
  <si>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</si>
  <si>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</si>
  <si>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</si>
  <si>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Usluge promidžbe i informiranja</t>
  </si>
  <si>
    <t>Komunalne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</si>
  <si>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</si>
  <si>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</si>
  <si>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</si>
  <si>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</si>
  <si>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</si>
  <si>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</si>
  <si>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Ostali nespomenuti rashodi poslovanja</t>
  </si>
  <si>
    <t>Bankarske usluge i usluge platnog prometa</t>
  </si>
  <si>
    <t>Zatezne kamate</t>
  </si>
  <si>
    <t>Oprema za održavanje i zaštitu</t>
  </si>
  <si>
    <t>Ulaganje u računalne programe</t>
  </si>
  <si>
    <t>Sportska i glazbena oprema</t>
  </si>
  <si>
    <t>Knjige</t>
  </si>
  <si>
    <t>Uređaji, strojevi i oprema za ostale namjene</t>
  </si>
  <si>
    <t>Ostali rashodi za zaposlene</t>
  </si>
  <si>
    <t>Dodatna ulaganja na građevinskim objektima</t>
  </si>
  <si>
    <t>Višak/manjak prihoda</t>
  </si>
  <si>
    <t>Manjak prihoda</t>
  </si>
  <si>
    <t>Naknade troškova zaposlenima</t>
  </si>
  <si>
    <t>Rashodi za materijal i energiju</t>
  </si>
  <si>
    <t>Rashodi za usluge</t>
  </si>
  <si>
    <t>Postrojenja i oprema</t>
  </si>
  <si>
    <t>Materijal i sirovine</t>
  </si>
  <si>
    <t>Sitan inventari auto gume</t>
  </si>
  <si>
    <t>Zdravstvene i veterinarske usluge</t>
  </si>
  <si>
    <t>Materija i dijelovi za tekuće i investicijsko održavanje</t>
  </si>
  <si>
    <t>Uredska oprema i namještaj</t>
  </si>
  <si>
    <t>Članarine i norme</t>
  </si>
  <si>
    <t>Ostali financijski rashodi</t>
  </si>
  <si>
    <t>Nematerijalna proizvedena imovina</t>
  </si>
  <si>
    <t>Plaće (bruto)</t>
  </si>
  <si>
    <t>Plaće za redovan rad</t>
  </si>
  <si>
    <t>Plaće za prekovremeni rad</t>
  </si>
  <si>
    <t>Plaće za posebne uvjete rada</t>
  </si>
  <si>
    <t>Doprinosi na plaće</t>
  </si>
  <si>
    <t>Doprinosi za obvezno zdravstveno osiguranje</t>
  </si>
  <si>
    <t>Doprinosi za obvezno osiguranje u slučaju nezaposlenosti</t>
  </si>
  <si>
    <t>Naknade za prijevoz, za rad na terenu i odvojeni život</t>
  </si>
  <si>
    <t>Ostale nakdnade građanima i kućanstvima u naravi</t>
  </si>
  <si>
    <t>Naknade građanima i kućanstvima</t>
  </si>
  <si>
    <t>Knjige, umjetnička djela i ostale izložbene vrijednosti</t>
  </si>
  <si>
    <t>Rashodi za dodatna ulaganje na nefinancijskoj imovini</t>
  </si>
  <si>
    <t>POMOĆI - PK</t>
  </si>
  <si>
    <t>Tekuće donacije u naravi</t>
  </si>
  <si>
    <t>Ostali rashodi</t>
  </si>
  <si>
    <t>5=4/2*100</t>
  </si>
  <si>
    <t>6=4/3*100</t>
  </si>
  <si>
    <t>Pomoći pororačunskim korisnicima iz proračuna koji im nije nadležan</t>
  </si>
  <si>
    <t>Tekuće pomoći proračunskim korisinicma iz proračun koji im nije nadležan</t>
  </si>
  <si>
    <t>Prihodi od financijske imovine</t>
  </si>
  <si>
    <t>Prihodi po posebnim propisima</t>
  </si>
  <si>
    <t>Ostali nespomenuti prihodi</t>
  </si>
  <si>
    <t>Prihodi od prodaje proizvoda i robe te pruženih usluga</t>
  </si>
  <si>
    <t>Prihodi od pruženih usluga</t>
  </si>
  <si>
    <t>Prihodi iz nadležnog proračuna za financiranje redovna djelatnosti proračunskih korisnika</t>
  </si>
  <si>
    <t>Prihodi iz nadležnog proračuna za financiranje rashoda poslovanja</t>
  </si>
  <si>
    <t>Donacije od pravnih i fizičkih osoba izvan općeg proračuna</t>
  </si>
  <si>
    <t>Tekuće donacije - PK</t>
  </si>
  <si>
    <t>Ostali nespomunuti rashodi poslovanja</t>
  </si>
  <si>
    <t>Indeks</t>
  </si>
  <si>
    <t>OSNOVNA ŠKOLA LUDINA</t>
  </si>
  <si>
    <t>Obrtnička 12, Velika Ludina</t>
  </si>
  <si>
    <t>Sitan inventar i auto gume</t>
  </si>
  <si>
    <t>Aktivnost A100022</t>
  </si>
  <si>
    <t>PROJEKTI I MEĐUNARODNA SURADNJA</t>
  </si>
  <si>
    <t>Izvor 5.2.2.</t>
  </si>
  <si>
    <t>Komunikacijska oprema</t>
  </si>
  <si>
    <t>Tekuće pomoći temeljem prijenosa EU sredstava</t>
  </si>
  <si>
    <t xml:space="preserve"> </t>
  </si>
  <si>
    <t>Sitni inventar i gume</t>
  </si>
  <si>
    <t>Pomoći - PK</t>
  </si>
  <si>
    <t>Pomoći - ministarsrtvo za demografiju</t>
  </si>
  <si>
    <t>Pomoći-agencija za plaćanje u poljoprivredi</t>
  </si>
  <si>
    <t>Rashodi za dodatna ulaganja na nefinancijskoj imovini</t>
  </si>
  <si>
    <t>POMOĆI-AGENCIJA ZA PLAĆANJA U POLJOPRIVREDI - ŠKOLSKA SHEMA</t>
  </si>
  <si>
    <t>GODIŠNJI IZVJEŠTAJ O IZVRŠENJU FINANCIJSKOG PLANA OSNOVNE ŠKOLE LUDINA ZA 2024.</t>
  </si>
  <si>
    <t xml:space="preserve">GODIŠNJI IZVJEŠTAJ O IZVRŠENJU FINANCIJSKOG PLANA ZA 2024. GODINU OSNOVNE ŠKOLE LUDINA
</t>
  </si>
  <si>
    <t>Velika Ludina, 28.3.2025.</t>
  </si>
  <si>
    <t>Prijevozna sredstva u cestovnom prometu</t>
  </si>
  <si>
    <t xml:space="preserve">Prijevozna sredstva </t>
  </si>
  <si>
    <t xml:space="preserve">Izvor 1.1. </t>
  </si>
  <si>
    <t xml:space="preserve">KLASA: 402-01/25-01/01 </t>
  </si>
  <si>
    <t>URBROJ:2176-34-01-25-25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</si>
</sst>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name val="Arial"/>
    </font>
    <font>
      <b/>
      <sz val="9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24" fillId="0" borderId="0"/>
    <xf numFmtId="0" fontId="37" fillId="0" borderId="0"/>
    <xf numFmtId="0" fontId="3" fillId="0" borderId="0"/>
  </cellStyleXfs>
  <cellXfs count="34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6" fillId="0" borderId="0" xfId="0" applyFont="1"/>
    <xf numFmtId="0" fontId="0" fillId="0" borderId="0" xfId="0" applyAlignment="1"/>
    <xf numFmtId="0" fontId="17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6" fillId="4" borderId="12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  <xf numFmtId="0" fontId="17" fillId="7" borderId="8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0" fillId="2" borderId="20" xfId="0" quotePrefix="1" applyFont="1" applyFill="1" applyBorder="1" applyAlignment="1">
      <alignment horizontal="left" vertical="center" wrapText="1"/>
    </xf>
    <xf numFmtId="0" fontId="0" fillId="0" borderId="15" xfId="0" applyBorder="1"/>
    <xf numFmtId="0" fontId="11" fillId="2" borderId="22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0" xfId="0" applyFont="1"/>
    <xf numFmtId="4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0" fillId="2" borderId="3" xfId="0" quotePrefix="1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4" fontId="6" fillId="4" borderId="28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0" fontId="11" fillId="2" borderId="20" xfId="0" quotePrefix="1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6" fillId="0" borderId="3" xfId="0" quotePrefix="1" applyFont="1" applyBorder="1" applyAlignment="1">
      <alignment horizontal="left"/>
    </xf>
    <xf numFmtId="0" fontId="9" fillId="0" borderId="0" xfId="0" applyFont="1"/>
    <xf numFmtId="0" fontId="21" fillId="0" borderId="0" xfId="0" applyFont="1"/>
    <xf numFmtId="0" fontId="22" fillId="0" borderId="0" xfId="0" applyFont="1"/>
    <xf numFmtId="0" fontId="8" fillId="0" borderId="0" xfId="0" applyFont="1"/>
    <xf numFmtId="0" fontId="23" fillId="0" borderId="0" xfId="0" applyFont="1" applyAlignment="1">
      <alignment vertical="center"/>
    </xf>
    <xf numFmtId="4" fontId="9" fillId="0" borderId="0" xfId="0" applyNumberFormat="1" applyFont="1"/>
    <xf numFmtId="4" fontId="8" fillId="0" borderId="0" xfId="0" applyNumberFormat="1" applyFont="1"/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4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22" fillId="0" borderId="0" xfId="0" applyNumberFormat="1" applyFont="1"/>
    <xf numFmtId="4" fontId="6" fillId="4" borderId="13" xfId="0" applyNumberFormat="1" applyFont="1" applyFill="1" applyBorder="1" applyAlignment="1">
      <alignment horizontal="center" vertical="center" wrapText="1"/>
    </xf>
    <xf numFmtId="4" fontId="6" fillId="9" borderId="8" xfId="0" applyNumberFormat="1" applyFont="1" applyFill="1" applyBorder="1" applyAlignment="1">
      <alignment horizontal="right" vertical="center"/>
    </xf>
    <xf numFmtId="4" fontId="17" fillId="8" borderId="8" xfId="0" applyNumberFormat="1" applyFont="1" applyFill="1" applyBorder="1" applyAlignment="1" applyProtection="1">
      <alignment vertical="center" wrapText="1" readingOrder="1"/>
      <protection locked="0"/>
    </xf>
    <xf numFmtId="4" fontId="3" fillId="2" borderId="3" xfId="0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17" xfId="0" applyNumberFormat="1" applyBorder="1"/>
    <xf numFmtId="4" fontId="6" fillId="2" borderId="26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13" xfId="0" applyNumberFormat="1" applyFont="1" applyFill="1" applyBorder="1" applyAlignment="1">
      <alignment horizontal="right" vertical="center"/>
    </xf>
    <xf numFmtId="2" fontId="9" fillId="0" borderId="0" xfId="0" applyNumberFormat="1" applyFont="1"/>
    <xf numFmtId="2" fontId="8" fillId="0" borderId="0" xfId="0" applyNumberFormat="1" applyFont="1"/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/>
    <xf numFmtId="4" fontId="6" fillId="4" borderId="12" xfId="0" applyNumberFormat="1" applyFont="1" applyFill="1" applyBorder="1" applyAlignment="1">
      <alignment horizontal="center" vertical="center" wrapText="1"/>
    </xf>
    <xf numFmtId="4" fontId="17" fillId="7" borderId="8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vertical="center" wrapText="1"/>
    </xf>
    <xf numFmtId="4" fontId="6" fillId="2" borderId="23" xfId="0" applyNumberFormat="1" applyFont="1" applyFill="1" applyBorder="1" applyAlignment="1">
      <alignment horizontal="right"/>
    </xf>
    <xf numFmtId="4" fontId="6" fillId="2" borderId="27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6" fillId="2" borderId="25" xfId="0" applyNumberFormat="1" applyFont="1" applyFill="1" applyBorder="1" applyAlignment="1">
      <alignment horizontal="right" vertical="center"/>
    </xf>
    <xf numFmtId="4" fontId="6" fillId="2" borderId="14" xfId="0" applyNumberFormat="1" applyFont="1" applyFill="1" applyBorder="1" applyAlignment="1">
      <alignment horizontal="right" vertical="center"/>
    </xf>
    <xf numFmtId="0" fontId="18" fillId="0" borderId="0" xfId="0" applyFont="1"/>
    <xf numFmtId="0" fontId="15" fillId="4" borderId="16" xfId="0" applyFont="1" applyFill="1" applyBorder="1" applyAlignment="1">
      <alignment horizontal="center" vertical="center" wrapText="1"/>
    </xf>
    <xf numFmtId="3" fontId="15" fillId="4" borderId="17" xfId="0" applyNumberFormat="1" applyFont="1" applyFill="1" applyBorder="1" applyAlignment="1">
      <alignment horizontal="center" vertical="center" wrapText="1"/>
    </xf>
    <xf numFmtId="3" fontId="15" fillId="4" borderId="1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7" borderId="29" xfId="0" applyFont="1" applyFill="1" applyBorder="1" applyAlignment="1">
      <alignment horizontal="left" vertical="center" wrapText="1"/>
    </xf>
    <xf numFmtId="0" fontId="6" fillId="7" borderId="31" xfId="0" applyFont="1" applyFill="1" applyBorder="1" applyAlignment="1">
      <alignment horizontal="left" vertical="center" wrapText="1"/>
    </xf>
    <xf numFmtId="4" fontId="6" fillId="7" borderId="31" xfId="0" applyNumberFormat="1" applyFont="1" applyFill="1" applyBorder="1" applyAlignment="1">
      <alignment horizontal="right" vertical="center"/>
    </xf>
    <xf numFmtId="4" fontId="17" fillId="8" borderId="31" xfId="0" applyNumberFormat="1" applyFont="1" applyFill="1" applyBorder="1" applyAlignment="1" applyProtection="1">
      <alignment vertical="center" wrapText="1" readingOrder="1"/>
      <protection locked="0"/>
    </xf>
    <xf numFmtId="0" fontId="6" fillId="9" borderId="34" xfId="0" applyFont="1" applyFill="1" applyBorder="1" applyAlignment="1">
      <alignment horizontal="left" vertical="center" wrapText="1"/>
    </xf>
    <xf numFmtId="0" fontId="6" fillId="9" borderId="35" xfId="0" applyFont="1" applyFill="1" applyBorder="1" applyAlignment="1">
      <alignment horizontal="left" vertical="center" wrapText="1"/>
    </xf>
    <xf numFmtId="4" fontId="6" fillId="9" borderId="35" xfId="0" applyNumberFormat="1" applyFont="1" applyFill="1" applyBorder="1" applyAlignment="1">
      <alignment horizontal="right" vertical="center"/>
    </xf>
    <xf numFmtId="4" fontId="17" fillId="8" borderId="35" xfId="0" applyNumberFormat="1" applyFont="1" applyFill="1" applyBorder="1" applyAlignment="1" applyProtection="1">
      <alignment vertical="center" wrapText="1" readingOrder="1"/>
      <protection locked="0"/>
    </xf>
    <xf numFmtId="4" fontId="6" fillId="4" borderId="14" xfId="0" applyNumberFormat="1" applyFont="1" applyFill="1" applyBorder="1" applyAlignment="1">
      <alignment horizontal="center" vertical="center" wrapText="1"/>
    </xf>
    <xf numFmtId="3" fontId="15" fillId="4" borderId="19" xfId="0" applyNumberFormat="1" applyFont="1" applyFill="1" applyBorder="1" applyAlignment="1">
      <alignment horizontal="center" vertical="center" wrapText="1"/>
    </xf>
    <xf numFmtId="4" fontId="6" fillId="9" borderId="9" xfId="0" applyNumberFormat="1" applyFont="1" applyFill="1" applyBorder="1" applyAlignment="1">
      <alignment horizontal="right" vertical="center"/>
    </xf>
    <xf numFmtId="4" fontId="17" fillId="8" borderId="32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10" borderId="3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7" borderId="35" xfId="0" applyFont="1" applyFill="1" applyBorder="1" applyAlignment="1">
      <alignment vertical="center" wrapText="1"/>
    </xf>
    <xf numFmtId="4" fontId="17" fillId="7" borderId="35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17" fillId="7" borderId="34" xfId="0" applyFont="1" applyFill="1" applyBorder="1" applyAlignment="1">
      <alignment horizontal="left" vertical="center" wrapText="1"/>
    </xf>
    <xf numFmtId="0" fontId="17" fillId="7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9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7" fillId="8" borderId="9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8" borderId="36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0" borderId="0" xfId="0" applyNumberFormat="1" applyAlignment="1">
      <alignment horizontal="right"/>
    </xf>
    <xf numFmtId="0" fontId="27" fillId="0" borderId="0" xfId="0" applyFont="1"/>
    <xf numFmtId="2" fontId="3" fillId="2" borderId="26" xfId="0" applyNumberFormat="1" applyFont="1" applyFill="1" applyBorder="1" applyAlignment="1">
      <alignment horizontal="right"/>
    </xf>
    <xf numFmtId="2" fontId="3" fillId="2" borderId="10" xfId="0" applyNumberFormat="1" applyFont="1" applyFill="1" applyBorder="1" applyAlignment="1">
      <alignment horizontal="right"/>
    </xf>
    <xf numFmtId="1" fontId="15" fillId="4" borderId="38" xfId="0" applyNumberFormat="1" applyFont="1" applyFill="1" applyBorder="1" applyAlignment="1">
      <alignment horizontal="center" vertical="center" wrapText="1"/>
    </xf>
    <xf numFmtId="1" fontId="15" fillId="4" borderId="35" xfId="0" applyNumberFormat="1" applyFont="1" applyFill="1" applyBorder="1" applyAlignment="1">
      <alignment horizontal="center" vertical="center" wrapText="1"/>
    </xf>
    <xf numFmtId="4" fontId="15" fillId="4" borderId="39" xfId="0" applyNumberFormat="1" applyFont="1" applyFill="1" applyBorder="1" applyAlignment="1">
      <alignment horizontal="center" vertical="center" wrapText="1"/>
    </xf>
    <xf numFmtId="4" fontId="15" fillId="4" borderId="36" xfId="0" applyNumberFormat="1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2" fontId="3" fillId="2" borderId="23" xfId="0" applyNumberFormat="1" applyFont="1" applyFill="1" applyBorder="1" applyAlignment="1">
      <alignment horizontal="right"/>
    </xf>
    <xf numFmtId="0" fontId="11" fillId="2" borderId="15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vertical="center" wrapText="1"/>
    </xf>
    <xf numFmtId="2" fontId="3" fillId="2" borderId="16" xfId="0" applyNumberFormat="1" applyFont="1" applyFill="1" applyBorder="1" applyAlignment="1">
      <alignment horizontal="right"/>
    </xf>
    <xf numFmtId="2" fontId="3" fillId="2" borderId="17" xfId="0" applyNumberFormat="1" applyFont="1" applyFill="1" applyBorder="1" applyAlignment="1">
      <alignment horizontal="right"/>
    </xf>
    <xf numFmtId="2" fontId="3" fillId="2" borderId="19" xfId="0" applyNumberFormat="1" applyFont="1" applyFill="1" applyBorder="1" applyAlignment="1">
      <alignment horizontal="right"/>
    </xf>
    <xf numFmtId="4" fontId="6" fillId="2" borderId="13" xfId="0" applyNumberFormat="1" applyFont="1" applyFill="1" applyBorder="1" applyAlignment="1">
      <alignment horizontal="right"/>
    </xf>
    <xf numFmtId="4" fontId="6" fillId="2" borderId="14" xfId="0" applyNumberFormat="1" applyFont="1" applyFill="1" applyBorder="1" applyAlignment="1">
      <alignment horizontal="right"/>
    </xf>
    <xf numFmtId="4" fontId="6" fillId="2" borderId="35" xfId="0" applyNumberFormat="1" applyFont="1" applyFill="1" applyBorder="1" applyAlignment="1">
      <alignment horizontal="right"/>
    </xf>
    <xf numFmtId="4" fontId="6" fillId="2" borderId="36" xfId="0" applyNumberFormat="1" applyFont="1" applyFill="1" applyBorder="1" applyAlignment="1">
      <alignment horizontal="right"/>
    </xf>
    <xf numFmtId="4" fontId="6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1" fontId="15" fillId="4" borderId="28" xfId="0" applyNumberFormat="1" applyFont="1" applyFill="1" applyBorder="1" applyAlignment="1">
      <alignment horizontal="center" vertical="center" wrapText="1"/>
    </xf>
    <xf numFmtId="1" fontId="15" fillId="4" borderId="8" xfId="0" applyNumberFormat="1" applyFont="1" applyFill="1" applyBorder="1" applyAlignment="1">
      <alignment horizontal="center" vertical="center" wrapText="1"/>
    </xf>
    <xf numFmtId="4" fontId="15" fillId="4" borderId="40" xfId="0" applyNumberFormat="1" applyFont="1" applyFill="1" applyBorder="1" applyAlignment="1">
      <alignment horizontal="center" vertical="center" wrapText="1"/>
    </xf>
    <xf numFmtId="4" fontId="15" fillId="4" borderId="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" fontId="15" fillId="4" borderId="31" xfId="0" applyNumberFormat="1" applyFont="1" applyFill="1" applyBorder="1" applyAlignment="1">
      <alignment horizontal="center" vertical="center" wrapText="1"/>
    </xf>
    <xf numFmtId="4" fontId="15" fillId="4" borderId="32" xfId="0" applyNumberFormat="1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left" vertical="center" wrapText="1"/>
    </xf>
    <xf numFmtId="0" fontId="26" fillId="4" borderId="13" xfId="0" applyFont="1" applyFill="1" applyBorder="1" applyAlignment="1">
      <alignment horizontal="left" vertical="center" wrapText="1"/>
    </xf>
    <xf numFmtId="4" fontId="26" fillId="4" borderId="13" xfId="0" applyNumberFormat="1" applyFont="1" applyFill="1" applyBorder="1" applyAlignment="1">
      <alignment horizontal="right" vertical="center"/>
    </xf>
    <xf numFmtId="4" fontId="28" fillId="6" borderId="13" xfId="0" applyNumberFormat="1" applyFont="1" applyFill="1" applyBorder="1" applyAlignment="1" applyProtection="1">
      <alignment vertical="center" wrapText="1" readingOrder="1"/>
      <protection locked="0"/>
    </xf>
    <xf numFmtId="4" fontId="28" fillId="6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28" fillId="0" borderId="0" xfId="0" applyFont="1" applyAlignment="1">
      <alignment vertical="center"/>
    </xf>
    <xf numFmtId="0" fontId="6" fillId="2" borderId="2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17" fillId="5" borderId="3" xfId="0" applyNumberFormat="1" applyFont="1" applyFill="1" applyBorder="1" applyAlignment="1" applyProtection="1">
      <alignment vertical="center" wrapText="1" readingOrder="1"/>
      <protection locked="0"/>
    </xf>
    <xf numFmtId="4" fontId="17" fillId="5" borderId="21" xfId="0" applyNumberFormat="1" applyFont="1" applyFill="1" applyBorder="1" applyAlignment="1" applyProtection="1">
      <alignment horizontal="right" vertical="center" wrapText="1" readingOrder="1"/>
      <protection locked="0"/>
    </xf>
    <xf numFmtId="0" fontId="26" fillId="4" borderId="20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4" fontId="26" fillId="4" borderId="3" xfId="0" applyNumberFormat="1" applyFont="1" applyFill="1" applyBorder="1" applyAlignment="1">
      <alignment horizontal="right" vertical="center"/>
    </xf>
    <xf numFmtId="4" fontId="28" fillId="6" borderId="3" xfId="0" applyNumberFormat="1" applyFont="1" applyFill="1" applyBorder="1" applyAlignment="1" applyProtection="1">
      <alignment vertical="center" wrapText="1" readingOrder="1"/>
      <protection locked="0"/>
    </xf>
    <xf numFmtId="4" fontId="28" fillId="6" borderId="21" xfId="0" applyNumberFormat="1" applyFont="1" applyFill="1" applyBorder="1" applyAlignment="1" applyProtection="1">
      <alignment horizontal="right" vertical="center" wrapText="1" readingOrder="1"/>
      <protection locked="0"/>
    </xf>
    <xf numFmtId="0" fontId="28" fillId="4" borderId="20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vertical="center" wrapText="1"/>
    </xf>
    <xf numFmtId="4" fontId="28" fillId="4" borderId="3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/>
    </xf>
    <xf numFmtId="0" fontId="28" fillId="4" borderId="22" xfId="0" applyFont="1" applyFill="1" applyBorder="1" applyAlignment="1">
      <alignment horizontal="left" vertical="center" wrapText="1"/>
    </xf>
    <xf numFmtId="0" fontId="28" fillId="4" borderId="10" xfId="0" applyFont="1" applyFill="1" applyBorder="1" applyAlignment="1">
      <alignment vertical="center" wrapText="1"/>
    </xf>
    <xf numFmtId="4" fontId="28" fillId="4" borderId="10" xfId="0" applyNumberFormat="1" applyFont="1" applyFill="1" applyBorder="1" applyAlignment="1">
      <alignment vertical="center"/>
    </xf>
    <xf numFmtId="4" fontId="28" fillId="6" borderId="10" xfId="0" applyNumberFormat="1" applyFont="1" applyFill="1" applyBorder="1" applyAlignment="1" applyProtection="1">
      <alignment vertical="center" wrapText="1" readingOrder="1"/>
      <protection locked="0"/>
    </xf>
    <xf numFmtId="4" fontId="28" fillId="6" borderId="23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5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28" fillId="4" borderId="11" xfId="0" applyFont="1" applyFill="1" applyBorder="1" applyAlignment="1">
      <alignment horizontal="left" vertical="center" wrapText="1"/>
    </xf>
    <xf numFmtId="0" fontId="28" fillId="4" borderId="13" xfId="0" applyFont="1" applyFill="1" applyBorder="1" applyAlignment="1">
      <alignment vertical="center" wrapText="1"/>
    </xf>
    <xf numFmtId="4" fontId="28" fillId="4" borderId="13" xfId="0" applyNumberFormat="1" applyFont="1" applyFill="1" applyBorder="1" applyAlignment="1">
      <alignment vertical="center"/>
    </xf>
    <xf numFmtId="4" fontId="29" fillId="2" borderId="17" xfId="0" applyNumberFormat="1" applyFont="1" applyFill="1" applyBorder="1" applyAlignment="1">
      <alignment horizontal="right" vertical="center"/>
    </xf>
    <xf numFmtId="4" fontId="30" fillId="2" borderId="3" xfId="0" applyNumberFormat="1" applyFont="1" applyFill="1" applyBorder="1" applyAlignment="1">
      <alignment horizontal="right" vertical="center"/>
    </xf>
    <xf numFmtId="4" fontId="29" fillId="2" borderId="3" xfId="0" applyNumberFormat="1" applyFont="1" applyFill="1" applyBorder="1" applyAlignment="1">
      <alignment horizontal="right" vertical="center"/>
    </xf>
    <xf numFmtId="0" fontId="17" fillId="0" borderId="24" xfId="0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1" fontId="15" fillId="4" borderId="30" xfId="0" applyNumberFormat="1" applyFont="1" applyFill="1" applyBorder="1" applyAlignment="1">
      <alignment horizontal="center" vertical="center" wrapText="1"/>
    </xf>
    <xf numFmtId="1" fontId="15" fillId="4" borderId="31" xfId="0" applyNumberFormat="1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4" fontId="30" fillId="2" borderId="4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1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32" fillId="2" borderId="20" xfId="0" quotePrefix="1" applyFont="1" applyFill="1" applyBorder="1" applyAlignment="1">
      <alignment horizontal="left" vertical="center"/>
    </xf>
    <xf numFmtId="0" fontId="32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 wrapText="1"/>
    </xf>
    <xf numFmtId="4" fontId="29" fillId="2" borderId="4" xfId="0" applyNumberFormat="1" applyFont="1" applyFill="1" applyBorder="1" applyAlignment="1">
      <alignment horizontal="right" vertical="center"/>
    </xf>
    <xf numFmtId="4" fontId="29" fillId="2" borderId="21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4" fontId="29" fillId="2" borderId="25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25" fillId="2" borderId="20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35" fillId="2" borderId="3" xfId="0" quotePrefix="1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0" fontId="32" fillId="2" borderId="20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32" fillId="2" borderId="24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3" fillId="2" borderId="6" xfId="0" quotePrefix="1" applyFont="1" applyFill="1" applyBorder="1" applyAlignment="1">
      <alignment horizontal="left" vertical="center"/>
    </xf>
    <xf numFmtId="4" fontId="29" fillId="2" borderId="33" xfId="0" applyNumberFormat="1" applyFont="1" applyFill="1" applyBorder="1" applyAlignment="1">
      <alignment horizontal="right" vertical="center"/>
    </xf>
    <xf numFmtId="0" fontId="32" fillId="2" borderId="15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0" fontId="33" fillId="2" borderId="17" xfId="0" quotePrefix="1" applyFont="1" applyFill="1" applyBorder="1" applyAlignment="1">
      <alignment horizontal="left" vertical="center"/>
    </xf>
    <xf numFmtId="0" fontId="33" fillId="2" borderId="17" xfId="0" quotePrefix="1" applyFont="1" applyFill="1" applyBorder="1" applyAlignment="1">
      <alignment horizontal="left" vertical="center" wrapText="1"/>
    </xf>
    <xf numFmtId="16" fontId="33" fillId="2" borderId="3" xfId="0" quotePrefix="1" applyNumberFormat="1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left" vertical="center"/>
    </xf>
    <xf numFmtId="4" fontId="29" fillId="2" borderId="19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right" vertical="center"/>
    </xf>
    <xf numFmtId="4" fontId="16" fillId="5" borderId="17" xfId="0" applyNumberFormat="1" applyFont="1" applyFill="1" applyBorder="1" applyAlignment="1" applyProtection="1">
      <alignment vertical="center" wrapText="1" readingOrder="1"/>
      <protection locked="0"/>
    </xf>
    <xf numFmtId="4" fontId="16" fillId="5" borderId="21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0" xfId="0" applyFont="1" applyAlignment="1">
      <alignment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16" fillId="5" borderId="3" xfId="0" applyNumberFormat="1" applyFont="1" applyFill="1" applyBorder="1" applyAlignment="1" applyProtection="1">
      <alignment vertical="center" wrapText="1" readingOrder="1"/>
      <protection locked="0"/>
    </xf>
    <xf numFmtId="0" fontId="3" fillId="2" borderId="2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right" vertical="center"/>
    </xf>
    <xf numFmtId="4" fontId="16" fillId="5" borderId="6" xfId="0" applyNumberFormat="1" applyFont="1" applyFill="1" applyBorder="1" applyAlignment="1" applyProtection="1">
      <alignment vertical="center" wrapText="1" readingOrder="1"/>
      <protection locked="0"/>
    </xf>
    <xf numFmtId="4" fontId="16" fillId="5" borderId="37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20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7" xfId="0" applyFont="1" applyBorder="1" applyAlignment="1">
      <alignment vertical="center" wrapText="1"/>
    </xf>
    <xf numFmtId="4" fontId="16" fillId="0" borderId="17" xfId="0" applyNumberFormat="1" applyFont="1" applyBorder="1" applyAlignment="1">
      <alignment vertical="center"/>
    </xf>
    <xf numFmtId="4" fontId="16" fillId="5" borderId="19" xfId="0" applyNumberFormat="1" applyFont="1" applyFill="1" applyBorder="1" applyAlignment="1" applyProtection="1">
      <alignment horizontal="right" vertical="center" wrapText="1" readingOrder="1"/>
      <protection locked="0"/>
    </xf>
    <xf numFmtId="1" fontId="15" fillId="4" borderId="16" xfId="0" applyNumberFormat="1" applyFont="1" applyFill="1" applyBorder="1" applyAlignment="1">
      <alignment horizontal="center" vertical="center" wrapText="1"/>
    </xf>
    <xf numFmtId="4" fontId="6" fillId="9" borderId="40" xfId="0" applyNumberFormat="1" applyFont="1" applyFill="1" applyBorder="1" applyAlignment="1">
      <alignment horizontal="right" vertical="center"/>
    </xf>
    <xf numFmtId="4" fontId="6" fillId="7" borderId="42" xfId="0" applyNumberFormat="1" applyFont="1" applyFill="1" applyBorder="1" applyAlignment="1">
      <alignment horizontal="right" vertical="center"/>
    </xf>
    <xf numFmtId="4" fontId="26" fillId="4" borderId="1" xfId="0" applyNumberFormat="1" applyFont="1" applyFill="1" applyBorder="1" applyAlignment="1">
      <alignment horizontal="right" vertical="center"/>
    </xf>
    <xf numFmtId="4" fontId="17" fillId="5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2" fillId="0" borderId="0" xfId="0" applyNumberFormat="1" applyFont="1" applyAlignment="1">
      <alignment horizontal="right" vertical="center" wrapText="1"/>
    </xf>
    <xf numFmtId="3" fontId="15" fillId="4" borderId="18" xfId="0" applyNumberFormat="1" applyFont="1" applyFill="1" applyBorder="1" applyAlignment="1">
      <alignment horizontal="right" vertical="center" wrapText="1"/>
    </xf>
    <xf numFmtId="4" fontId="17" fillId="8" borderId="42" xfId="0" applyNumberFormat="1" applyFont="1" applyFill="1" applyBorder="1" applyAlignment="1" applyProtection="1">
      <alignment horizontal="right" vertical="center" wrapText="1" readingOrder="1"/>
      <protection locked="0"/>
    </xf>
    <xf numFmtId="4" fontId="28" fillId="6" borderId="41" xfId="0" applyNumberFormat="1" applyFont="1" applyFill="1" applyBorder="1" applyAlignment="1" applyProtection="1">
      <alignment horizontal="right" vertical="center" wrapText="1" readingOrder="1"/>
      <protection locked="0"/>
    </xf>
    <xf numFmtId="4" fontId="16" fillId="5" borderId="18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10" borderId="39" xfId="0" applyNumberFormat="1" applyFont="1" applyFill="1" applyBorder="1" applyAlignment="1" applyProtection="1">
      <alignment horizontal="right" vertical="center" wrapText="1" readingOrder="1"/>
      <protection locked="0"/>
    </xf>
    <xf numFmtId="4" fontId="16" fillId="5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16" fillId="5" borderId="43" xfId="0" applyNumberFormat="1" applyFont="1" applyFill="1" applyBorder="1" applyAlignment="1" applyProtection="1">
      <alignment horizontal="right" vertical="center" wrapText="1" readingOrder="1"/>
      <protection locked="0"/>
    </xf>
    <xf numFmtId="4" fontId="28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7" borderId="40" xfId="0" applyNumberFormat="1" applyFont="1" applyFill="1" applyBorder="1" applyAlignment="1">
      <alignment horizontal="right" vertical="center"/>
    </xf>
    <xf numFmtId="4" fontId="28" fillId="6" borderId="44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0" borderId="1" xfId="0" applyNumberFormat="1" applyFont="1" applyBorder="1" applyAlignment="1">
      <alignment horizontal="right" vertical="center"/>
    </xf>
    <xf numFmtId="4" fontId="17" fillId="8" borderId="39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8" borderId="40" xfId="0" applyNumberFormat="1" applyFont="1" applyFill="1" applyBorder="1" applyAlignment="1" applyProtection="1">
      <alignment horizontal="right" vertical="center" wrapText="1" readingOrder="1"/>
      <protection locked="0"/>
    </xf>
    <xf numFmtId="4" fontId="6" fillId="4" borderId="4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34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4" fillId="2" borderId="20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4" fontId="14" fillId="2" borderId="3" xfId="0" applyNumberFormat="1" applyFont="1" applyFill="1" applyBorder="1" applyAlignment="1">
      <alignment vertical="center"/>
    </xf>
    <xf numFmtId="4" fontId="14" fillId="2" borderId="21" xfId="0" applyNumberFormat="1" applyFont="1" applyFill="1" applyBorder="1" applyAlignment="1">
      <alignment vertical="center"/>
    </xf>
    <xf numFmtId="0" fontId="14" fillId="2" borderId="20" xfId="0" applyFont="1" applyFill="1" applyBorder="1"/>
    <xf numFmtId="0" fontId="14" fillId="2" borderId="3" xfId="0" applyFont="1" applyFill="1" applyBorder="1"/>
    <xf numFmtId="4" fontId="14" fillId="2" borderId="3" xfId="0" applyNumberFormat="1" applyFont="1" applyFill="1" applyBorder="1"/>
    <xf numFmtId="4" fontId="14" fillId="2" borderId="21" xfId="0" applyNumberFormat="1" applyFont="1" applyFill="1" applyBorder="1"/>
    <xf numFmtId="0" fontId="34" fillId="2" borderId="0" xfId="0" applyFont="1" applyFill="1"/>
    <xf numFmtId="0" fontId="36" fillId="2" borderId="3" xfId="0" applyFont="1" applyFill="1" applyBorder="1"/>
    <xf numFmtId="0" fontId="17" fillId="2" borderId="3" xfId="0" applyFont="1" applyFill="1" applyBorder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4" fontId="31" fillId="2" borderId="0" xfId="0" applyNumberFormat="1" applyFont="1" applyFill="1" applyAlignment="1">
      <alignment vertical="center"/>
    </xf>
    <xf numFmtId="4" fontId="29" fillId="2" borderId="26" xfId="0" applyNumberFormat="1" applyFont="1" applyFill="1" applyBorder="1" applyAlignment="1">
      <alignment horizontal="right" vertical="center"/>
    </xf>
    <xf numFmtId="4" fontId="34" fillId="0" borderId="0" xfId="0" applyNumberFormat="1" applyFont="1" applyAlignment="1">
      <alignment vertical="center"/>
    </xf>
    <xf numFmtId="4" fontId="17" fillId="2" borderId="3" xfId="0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wrapText="1"/>
    </xf>
    <xf numFmtId="0" fontId="17" fillId="0" borderId="3" xfId="0" applyFont="1" applyBorder="1" applyAlignment="1"/>
    <xf numFmtId="4" fontId="17" fillId="0" borderId="3" xfId="0" applyNumberFormat="1" applyFont="1" applyBorder="1"/>
    <xf numFmtId="0" fontId="16" fillId="0" borderId="3" xfId="0" applyFont="1" applyBorder="1" applyAlignment="1">
      <alignment horizontal="left" wrapText="1"/>
    </xf>
    <xf numFmtId="0" fontId="16" fillId="0" borderId="3" xfId="0" applyFont="1" applyBorder="1" applyAlignment="1"/>
    <xf numFmtId="4" fontId="16" fillId="0" borderId="3" xfId="0" applyNumberFormat="1" applyFont="1" applyBorder="1"/>
    <xf numFmtId="0" fontId="16" fillId="0" borderId="3" xfId="0" applyFont="1" applyFill="1" applyBorder="1" applyAlignment="1"/>
    <xf numFmtId="0" fontId="17" fillId="0" borderId="3" xfId="0" applyFont="1" applyFill="1" applyBorder="1" applyAlignment="1"/>
    <xf numFmtId="4" fontId="9" fillId="2" borderId="0" xfId="0" applyNumberFormat="1" applyFont="1" applyFill="1"/>
    <xf numFmtId="4" fontId="8" fillId="2" borderId="0" xfId="0" applyNumberFormat="1" applyFont="1" applyFill="1"/>
    <xf numFmtId="4" fontId="2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4" fontId="29" fillId="2" borderId="1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2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4" fontId="31" fillId="0" borderId="0" xfId="0" applyNumberFormat="1" applyFont="1" applyAlignment="1">
      <alignment vertical="center"/>
    </xf>
    <xf numFmtId="0" fontId="23" fillId="2" borderId="0" xfId="0" applyFont="1" applyFill="1" applyAlignment="1">
      <alignment vertical="center"/>
    </xf>
    <xf numFmtId="4" fontId="17" fillId="2" borderId="3" xfId="0" applyNumberFormat="1" applyFont="1" applyFill="1" applyBorder="1"/>
    <xf numFmtId="4" fontId="16" fillId="2" borderId="3" xfId="0" applyNumberFormat="1" applyFont="1" applyFill="1" applyBorder="1"/>
    <xf numFmtId="0" fontId="0" fillId="0" borderId="0" xfId="0" applyFont="1"/>
    <xf numFmtId="0" fontId="0" fillId="0" borderId="3" xfId="0" applyBorder="1" applyAlignment="1">
      <alignment horizontal="left" wrapText="1"/>
    </xf>
    <xf numFmtId="4" fontId="0" fillId="0" borderId="3" xfId="0" applyNumberFormat="1" applyBorder="1"/>
    <xf numFmtId="0" fontId="1" fillId="0" borderId="3" xfId="0" applyFont="1" applyBorder="1" applyAlignment="1">
      <alignment horizontal="left" wrapText="1"/>
    </xf>
    <xf numFmtId="4" fontId="1" fillId="0" borderId="3" xfId="0" applyNumberFormat="1" applyFont="1" applyBorder="1"/>
    <xf numFmtId="0" fontId="22" fillId="0" borderId="0" xfId="0" applyFont="1" applyAlignment="1">
      <alignment horizontal="left" wrapText="1"/>
    </xf>
    <xf numFmtId="0" fontId="0" fillId="0" borderId="0" xfId="0" applyAlignment="1"/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</cellXfs>
  <cellStyles count="5">
    <cellStyle name="Normalno" xfId="0" builtinId="0"/>
    <cellStyle name="Normalno 2" xfId="1" xr:uid="{00000000-0005-0000-0000-000001000000}"/>
    <cellStyle name="Normalno 3" xfId="2" xr:uid="{00000000-0005-0000-0000-000002000000}"/>
    <cellStyle name="Normalno 3 2" xfId="3" xr:uid="{00000000-0005-0000-0000-000003000000}"/>
    <cellStyle name="Obično_List4" xfId="4" xr:uid="{00000000-0005-0000-0000-000004000000}"/>
  </cellStyles>
  <dxfs count="0"/>
  <tableStyles count="0" defaultTableStyle="TableStyleMedium2" defaultPivotStyle="PivotStyleLight16"/>
  <colors>
    <mruColors>
      <color rgb="FFFF99CC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352425</xdr:colOff>
          <xdr:row>0</xdr:row>
          <xdr:rowOff>76200</xdr:rowOff>
        </xdr:from>
        <xdr:to>
          <xdr:col>1</xdr:col>
          <xdr:colOff>228600</xdr:colOff>
          <xdr:row>3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449619</xdr:colOff>
          <xdr:row>0</xdr:row>
          <xdr:rowOff>27603</xdr:rowOff>
        </xdr:from>
        <xdr:to>
          <xdr:col>0</xdr:col>
          <xdr:colOff>1106844</xdr:colOff>
          <xdr:row>3</xdr:row>
          <xdr:rowOff>46653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438150</xdr:colOff>
          <xdr:row>0</xdr:row>
          <xdr:rowOff>76200</xdr:rowOff>
        </xdr:from>
        <xdr:to>
          <xdr:col>0</xdr:col>
          <xdr:colOff>857250</xdr:colOff>
          <xdr:row>3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352425</xdr:colOff>
          <xdr:row>0</xdr:row>
          <xdr:rowOff>76200</xdr:rowOff>
        </xdr:from>
        <xdr:to>
          <xdr:col>0</xdr:col>
          <xdr:colOff>1076325</xdr:colOff>
          <xdr:row>4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438150</xdr:colOff>
          <xdr:row>0</xdr:row>
          <xdr:rowOff>76200</xdr:rowOff>
        </xdr:from>
        <xdr:to>
          <xdr:col>0</xdr:col>
          <xdr:colOff>857250</xdr:colOff>
          <xdr:row>3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topLeftCell="A13" workbookViewId="0">
      <selection activeCell="N38" sqref="N38"/>
    </sheetView>
  </sheetViews>
  <sheetFormatPr defaultRowHeight="15" x14ac:dyDescent="0.25"/>
  <cols>
    <col min="5" max="5" width="25.28515625" customWidth="1"/>
    <col min="6" max="10" width="25.28515625" style="23" customWidth="1"/>
    <col min="13" max="13" width="0" hidden="1" customWidth="1"/>
  </cols>
  <sheetData>
    <row r="1" spans="1:21" s="53" customFormat="1" ht="12.75" x14ac:dyDescent="0.2">
      <c r="F1" s="58"/>
      <c r="G1" s="58"/>
      <c r="H1" s="58"/>
      <c r="I1" s="58"/>
      <c r="J1" s="58"/>
    </row>
    <row r="2" spans="1:21" s="53" customFormat="1" ht="12.75" x14ac:dyDescent="0.2">
      <c r="F2" s="58"/>
      <c r="G2" s="58"/>
      <c r="H2" s="58"/>
      <c r="I2" s="58"/>
      <c r="J2" s="58"/>
    </row>
    <row r="3" spans="1:21" s="53" customFormat="1" ht="12.75" x14ac:dyDescent="0.2">
      <c r="F3" s="58"/>
      <c r="G3" s="58"/>
      <c r="H3" s="58"/>
      <c r="I3" s="58"/>
      <c r="J3" s="58"/>
      <c r="S3" s="54"/>
      <c r="T3" s="54"/>
      <c r="U3" s="54"/>
    </row>
    <row r="4" spans="1:21" s="53" customFormat="1" ht="12.75" x14ac:dyDescent="0.2">
      <c r="F4" s="58"/>
      <c r="G4" s="58"/>
      <c r="H4" s="58"/>
      <c r="I4" s="58"/>
      <c r="J4" s="58"/>
    </row>
    <row r="5" spans="1:21" s="53" customFormat="1" ht="15.75" customHeight="1" x14ac:dyDescent="0.25">
      <c r="A5" s="326" t="s">
        <v>125</v>
      </c>
      <c r="B5" s="327"/>
      <c r="C5" s="327"/>
      <c r="D5" s="55"/>
      <c r="E5" s="56"/>
      <c r="F5" s="59"/>
      <c r="G5" s="59"/>
      <c r="H5" s="59"/>
      <c r="I5" s="59"/>
      <c r="J5" s="59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53" customFormat="1" ht="15.75" customHeight="1" x14ac:dyDescent="0.25">
      <c r="A6" s="326" t="s">
        <v>126</v>
      </c>
      <c r="B6" s="327"/>
      <c r="C6" s="327"/>
      <c r="D6" s="55"/>
      <c r="E6" s="56"/>
      <c r="F6" s="59"/>
      <c r="G6" s="59"/>
      <c r="H6" s="59"/>
      <c r="I6" s="59"/>
      <c r="J6" s="59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s="53" customFormat="1" ht="15.75" customHeight="1" x14ac:dyDescent="0.25">
      <c r="A7" s="326" t="s">
        <v>206</v>
      </c>
      <c r="B7" s="327"/>
      <c r="C7" s="327"/>
      <c r="D7" s="55"/>
      <c r="E7" s="56"/>
      <c r="F7" s="59"/>
      <c r="G7" s="59"/>
      <c r="H7" s="59"/>
      <c r="I7" s="59"/>
      <c r="J7" s="59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customHeight="1" x14ac:dyDescent="0.25">
      <c r="A8" s="326" t="s">
        <v>207</v>
      </c>
      <c r="B8" s="327"/>
      <c r="C8" s="327"/>
      <c r="D8" s="55"/>
      <c r="E8" s="56"/>
      <c r="F8" s="59"/>
      <c r="G8" s="59"/>
      <c r="H8" s="59"/>
      <c r="I8" s="59"/>
      <c r="J8" s="59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7" t="s">
        <v>227</v>
      </c>
      <c r="B9" s="318"/>
      <c r="C9" s="57"/>
      <c r="D9" s="55"/>
      <c r="E9" s="56"/>
      <c r="F9" s="59"/>
      <c r="G9" s="59"/>
      <c r="H9" s="59"/>
      <c r="I9" s="59"/>
      <c r="J9" s="5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7" t="s">
        <v>228</v>
      </c>
      <c r="B10" s="318"/>
      <c r="C10" s="57"/>
      <c r="D10" s="55"/>
      <c r="E10" s="56"/>
      <c r="F10" s="59"/>
      <c r="G10" s="59"/>
      <c r="H10" s="59"/>
      <c r="I10" s="59"/>
      <c r="J10" s="59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customHeight="1" x14ac:dyDescent="0.25">
      <c r="A11" s="326" t="s">
        <v>223</v>
      </c>
      <c r="B11" s="327"/>
      <c r="C11" s="327"/>
      <c r="D11" s="55"/>
      <c r="E11" s="56"/>
      <c r="F11" s="59"/>
      <c r="G11" s="59"/>
      <c r="H11" s="59"/>
      <c r="I11" s="59"/>
      <c r="J11" s="59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5.75" x14ac:dyDescent="0.25">
      <c r="A12" s="55"/>
      <c r="B12" s="55"/>
      <c r="C12" s="55"/>
      <c r="D12" s="55"/>
      <c r="E12" s="56"/>
      <c r="F12" s="59"/>
      <c r="G12" s="59"/>
      <c r="H12" s="59"/>
      <c r="I12" s="59"/>
      <c r="J12" s="59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15.75" customHeight="1" x14ac:dyDescent="0.25">
      <c r="A13" s="336" t="s">
        <v>221</v>
      </c>
      <c r="B13" s="337"/>
      <c r="C13" s="337"/>
      <c r="D13" s="337"/>
      <c r="E13" s="337"/>
      <c r="F13" s="337"/>
      <c r="G13" s="337"/>
      <c r="H13" s="337"/>
      <c r="I13" s="337"/>
      <c r="J13" s="99"/>
    </row>
    <row r="14" spans="1:21" ht="18" customHeight="1" x14ac:dyDescent="0.25">
      <c r="A14" s="3"/>
      <c r="B14" s="3"/>
      <c r="C14" s="3"/>
      <c r="D14" s="3"/>
      <c r="E14" s="3"/>
      <c r="F14" s="22"/>
      <c r="G14" s="22"/>
      <c r="H14" s="22"/>
      <c r="I14" s="22"/>
      <c r="J14" s="22"/>
    </row>
    <row r="15" spans="1:21" x14ac:dyDescent="0.25">
      <c r="A15" s="336" t="s">
        <v>30</v>
      </c>
      <c r="B15" s="337"/>
      <c r="C15" s="337"/>
      <c r="D15" s="337"/>
      <c r="E15" s="337"/>
      <c r="F15" s="337"/>
      <c r="G15" s="337"/>
      <c r="H15" s="337"/>
      <c r="I15" s="101"/>
      <c r="J15" s="101"/>
    </row>
    <row r="16" spans="1:21" ht="18" x14ac:dyDescent="0.25">
      <c r="A16" s="3"/>
      <c r="B16" s="3"/>
      <c r="C16" s="3"/>
      <c r="D16" s="3"/>
      <c r="E16" s="3"/>
      <c r="F16" s="22"/>
      <c r="G16" s="22"/>
      <c r="H16" s="22"/>
      <c r="I16" s="34"/>
      <c r="J16" s="34"/>
    </row>
    <row r="17" spans="1:10" ht="18" customHeight="1" x14ac:dyDescent="0.25">
      <c r="A17" s="336" t="s">
        <v>34</v>
      </c>
      <c r="B17" s="341"/>
      <c r="C17" s="341"/>
      <c r="D17" s="341"/>
      <c r="E17" s="341"/>
      <c r="F17" s="341"/>
      <c r="G17" s="341"/>
      <c r="H17" s="341"/>
      <c r="I17" s="341"/>
      <c r="J17" s="341"/>
    </row>
    <row r="18" spans="1:10" ht="18.75" thickBot="1" x14ac:dyDescent="0.3">
      <c r="A18" s="1"/>
      <c r="B18" s="2"/>
      <c r="C18" s="2"/>
      <c r="D18" s="2"/>
      <c r="E18" s="4"/>
      <c r="F18" s="60"/>
      <c r="G18" s="60"/>
      <c r="H18" s="60"/>
      <c r="I18" s="60"/>
      <c r="J18" s="61"/>
    </row>
    <row r="19" spans="1:10" ht="26.25" thickBot="1" x14ac:dyDescent="0.3">
      <c r="A19" s="13"/>
      <c r="B19" s="14"/>
      <c r="C19" s="14"/>
      <c r="D19" s="15"/>
      <c r="E19" s="16"/>
      <c r="F19" s="151" t="s">
        <v>127</v>
      </c>
      <c r="G19" s="43" t="s">
        <v>128</v>
      </c>
      <c r="H19" s="43" t="s">
        <v>129</v>
      </c>
      <c r="I19" s="44" t="s">
        <v>130</v>
      </c>
      <c r="J19" s="44" t="s">
        <v>130</v>
      </c>
    </row>
    <row r="20" spans="1:10" x14ac:dyDescent="0.25">
      <c r="A20" s="342" t="s">
        <v>0</v>
      </c>
      <c r="B20" s="329"/>
      <c r="C20" s="329"/>
      <c r="D20" s="329"/>
      <c r="E20" s="343"/>
      <c r="F20" s="63">
        <f>F21+F22</f>
        <v>960739.79</v>
      </c>
      <c r="G20" s="63">
        <f t="shared" ref="G20:H20" si="0">G21+G22</f>
        <v>1655957.51</v>
      </c>
      <c r="H20" s="63">
        <f t="shared" si="0"/>
        <v>1592765.1600000001</v>
      </c>
      <c r="I20" s="63">
        <f>H20/F20*100</f>
        <v>165.78528094480194</v>
      </c>
      <c r="J20" s="63">
        <f>H20/G20*100</f>
        <v>96.183938922442522</v>
      </c>
    </row>
    <row r="21" spans="1:10" x14ac:dyDescent="0.25">
      <c r="A21" s="338" t="s">
        <v>1</v>
      </c>
      <c r="B21" s="333"/>
      <c r="C21" s="333"/>
      <c r="D21" s="333"/>
      <c r="E21" s="331"/>
      <c r="F21" s="64">
        <f>' Račun prihoda i rashoda'!E23</f>
        <v>960739.79</v>
      </c>
      <c r="G21" s="64">
        <f>' Račun prihoda i rashoda'!F23</f>
        <v>1654284.51</v>
      </c>
      <c r="H21" s="64">
        <f>' Račun prihoda i rashoda'!G23</f>
        <v>1592765.1600000001</v>
      </c>
      <c r="I21" s="64">
        <f t="shared" ref="I21:I26" si="1">H21/F21*100</f>
        <v>165.78528094480194</v>
      </c>
      <c r="J21" s="64">
        <f t="shared" ref="J21:J26" si="2">H21/G21*100</f>
        <v>96.281211023368655</v>
      </c>
    </row>
    <row r="22" spans="1:10" x14ac:dyDescent="0.25">
      <c r="A22" s="330" t="s">
        <v>2</v>
      </c>
      <c r="B22" s="331"/>
      <c r="C22" s="331"/>
      <c r="D22" s="331"/>
      <c r="E22" s="331"/>
      <c r="F22" s="64">
        <f>' Račun prihoda i rashoda'!E66</f>
        <v>0</v>
      </c>
      <c r="G22" s="64">
        <f>' Račun prihoda i rashoda'!F66</f>
        <v>1673</v>
      </c>
      <c r="H22" s="64">
        <f>' Račun prihoda i rashoda'!G66</f>
        <v>0</v>
      </c>
      <c r="I22" s="64" t="e">
        <f t="shared" si="1"/>
        <v>#DIV/0!</v>
      </c>
      <c r="J22" s="64">
        <f t="shared" si="2"/>
        <v>0</v>
      </c>
    </row>
    <row r="23" spans="1:10" x14ac:dyDescent="0.25">
      <c r="A23" s="17" t="s">
        <v>3</v>
      </c>
      <c r="B23" s="18"/>
      <c r="C23" s="18"/>
      <c r="D23" s="18"/>
      <c r="E23" s="18"/>
      <c r="F23" s="63">
        <f>F24+F25</f>
        <v>1283325.3299999998</v>
      </c>
      <c r="G23" s="63">
        <f t="shared" ref="G23:H23" si="3">G24+G25</f>
        <v>1678389.7</v>
      </c>
      <c r="H23" s="63">
        <f t="shared" si="3"/>
        <v>1558977.1599999997</v>
      </c>
      <c r="I23" s="63">
        <f t="shared" si="1"/>
        <v>121.47949733057945</v>
      </c>
      <c r="J23" s="63">
        <f t="shared" si="2"/>
        <v>92.885291181183945</v>
      </c>
    </row>
    <row r="24" spans="1:10" x14ac:dyDescent="0.25">
      <c r="A24" s="332" t="s">
        <v>4</v>
      </c>
      <c r="B24" s="333"/>
      <c r="C24" s="333"/>
      <c r="D24" s="333"/>
      <c r="E24" s="333"/>
      <c r="F24" s="64">
        <f>' Račun prihoda i rashoda'!E72</f>
        <v>1270797.3599999999</v>
      </c>
      <c r="G24" s="64">
        <f>' Račun prihoda i rashoda'!F72</f>
        <v>1594442.75</v>
      </c>
      <c r="H24" s="64">
        <f>' Račun prihoda i rashoda'!G72</f>
        <v>1486155.2099999997</v>
      </c>
      <c r="I24" s="64">
        <f t="shared" si="1"/>
        <v>116.94667118288631</v>
      </c>
      <c r="J24" s="65">
        <f t="shared" si="2"/>
        <v>93.208439751129333</v>
      </c>
    </row>
    <row r="25" spans="1:10" x14ac:dyDescent="0.25">
      <c r="A25" s="330" t="s">
        <v>5</v>
      </c>
      <c r="B25" s="331"/>
      <c r="C25" s="331"/>
      <c r="D25" s="331"/>
      <c r="E25" s="331"/>
      <c r="F25" s="64">
        <f>' Račun prihoda i rashoda'!E210</f>
        <v>12527.97</v>
      </c>
      <c r="G25" s="64">
        <f>' Račun prihoda i rashoda'!F210</f>
        <v>83946.95</v>
      </c>
      <c r="H25" s="64">
        <f>' Račun prihoda i rashoda'!G210</f>
        <v>72821.95</v>
      </c>
      <c r="I25" s="64">
        <f t="shared" si="1"/>
        <v>581.2749391960549</v>
      </c>
      <c r="J25" s="65">
        <f t="shared" si="2"/>
        <v>86.747582848453703</v>
      </c>
    </row>
    <row r="26" spans="1:10" x14ac:dyDescent="0.25">
      <c r="A26" s="328" t="s">
        <v>6</v>
      </c>
      <c r="B26" s="329"/>
      <c r="C26" s="329"/>
      <c r="D26" s="329"/>
      <c r="E26" s="329"/>
      <c r="F26" s="63">
        <f>F20-F23</f>
        <v>-322585.5399999998</v>
      </c>
      <c r="G26" s="63">
        <f t="shared" ref="G26:H26" si="4">G20-G23</f>
        <v>-22432.189999999944</v>
      </c>
      <c r="H26" s="63">
        <f t="shared" si="4"/>
        <v>33788.000000000466</v>
      </c>
      <c r="I26" s="63">
        <f t="shared" si="1"/>
        <v>-10.4741210656871</v>
      </c>
      <c r="J26" s="63">
        <f t="shared" si="2"/>
        <v>-150.62283263471176</v>
      </c>
    </row>
    <row r="27" spans="1:10" ht="18" x14ac:dyDescent="0.25">
      <c r="A27" s="3"/>
      <c r="B27" s="5"/>
      <c r="C27" s="5"/>
      <c r="D27" s="5"/>
      <c r="E27" s="5"/>
      <c r="F27" s="66"/>
      <c r="G27" s="66"/>
      <c r="H27" s="67"/>
      <c r="I27" s="67"/>
      <c r="J27" s="67"/>
    </row>
    <row r="28" spans="1:10" ht="18" customHeight="1" x14ac:dyDescent="0.25">
      <c r="A28" s="336" t="s">
        <v>35</v>
      </c>
      <c r="B28" s="337"/>
      <c r="C28" s="337"/>
      <c r="D28" s="337"/>
      <c r="E28" s="337"/>
      <c r="F28" s="337"/>
      <c r="G28" s="337"/>
      <c r="H28" s="337"/>
      <c r="I28" s="100"/>
      <c r="J28" s="100"/>
    </row>
    <row r="29" spans="1:10" ht="18" x14ac:dyDescent="0.25">
      <c r="A29" s="3"/>
      <c r="B29" s="5"/>
      <c r="C29" s="5"/>
      <c r="D29" s="5"/>
      <c r="E29" s="5"/>
      <c r="F29" s="66"/>
      <c r="G29" s="66"/>
      <c r="H29" s="67"/>
      <c r="I29" s="67"/>
      <c r="J29" s="67"/>
    </row>
    <row r="30" spans="1:10" ht="25.5" x14ac:dyDescent="0.25">
      <c r="A30" s="13"/>
      <c r="B30" s="14"/>
      <c r="C30" s="14"/>
      <c r="D30" s="15"/>
      <c r="E30" s="16"/>
      <c r="F30" s="62" t="s">
        <v>127</v>
      </c>
      <c r="G30" s="62" t="s">
        <v>128</v>
      </c>
      <c r="H30" s="62" t="s">
        <v>129</v>
      </c>
      <c r="I30" s="62" t="s">
        <v>130</v>
      </c>
      <c r="J30" s="62" t="s">
        <v>130</v>
      </c>
    </row>
    <row r="31" spans="1:10" ht="15.75" customHeight="1" x14ac:dyDescent="0.25">
      <c r="A31" s="338" t="s">
        <v>8</v>
      </c>
      <c r="B31" s="339"/>
      <c r="C31" s="339"/>
      <c r="D31" s="339"/>
      <c r="E31" s="340"/>
      <c r="F31" s="64">
        <v>0</v>
      </c>
      <c r="G31" s="64">
        <v>0</v>
      </c>
      <c r="H31" s="64">
        <v>0</v>
      </c>
      <c r="I31" s="64">
        <v>0</v>
      </c>
      <c r="J31" s="64">
        <v>0</v>
      </c>
    </row>
    <row r="32" spans="1:10" x14ac:dyDescent="0.25">
      <c r="A32" s="338" t="s">
        <v>9</v>
      </c>
      <c r="B32" s="333"/>
      <c r="C32" s="333"/>
      <c r="D32" s="333"/>
      <c r="E32" s="333"/>
      <c r="F32" s="64">
        <v>0</v>
      </c>
      <c r="G32" s="64">
        <v>0</v>
      </c>
      <c r="H32" s="64">
        <v>0</v>
      </c>
      <c r="I32" s="64">
        <v>0</v>
      </c>
      <c r="J32" s="64">
        <v>0</v>
      </c>
    </row>
    <row r="33" spans="1:14" x14ac:dyDescent="0.25">
      <c r="A33" s="328" t="s">
        <v>10</v>
      </c>
      <c r="B33" s="329"/>
      <c r="C33" s="329"/>
      <c r="D33" s="329"/>
      <c r="E33" s="329"/>
      <c r="F33" s="63">
        <v>0</v>
      </c>
      <c r="G33" s="63">
        <v>0</v>
      </c>
      <c r="H33" s="63">
        <v>0</v>
      </c>
      <c r="I33" s="63">
        <v>0</v>
      </c>
      <c r="J33" s="63">
        <v>0</v>
      </c>
    </row>
    <row r="34" spans="1:14" ht="18" x14ac:dyDescent="0.25">
      <c r="A34" s="10"/>
      <c r="B34" s="5"/>
      <c r="C34" s="5"/>
      <c r="D34" s="5"/>
      <c r="E34" s="5"/>
      <c r="F34" s="66"/>
      <c r="G34" s="66"/>
      <c r="H34" s="67"/>
      <c r="I34" s="67"/>
      <c r="J34" s="67"/>
    </row>
    <row r="35" spans="1:14" ht="18" customHeight="1" x14ac:dyDescent="0.25">
      <c r="A35" s="336" t="s">
        <v>40</v>
      </c>
      <c r="B35" s="337"/>
      <c r="C35" s="337"/>
      <c r="D35" s="337"/>
      <c r="E35" s="337"/>
      <c r="F35" s="337"/>
      <c r="G35" s="337"/>
      <c r="H35" s="337"/>
      <c r="I35" s="100"/>
      <c r="J35" s="100"/>
    </row>
    <row r="36" spans="1:14" ht="18" x14ac:dyDescent="0.25">
      <c r="A36" s="10"/>
      <c r="B36" s="5"/>
      <c r="C36" s="5"/>
      <c r="D36" s="5"/>
      <c r="E36" s="5"/>
      <c r="F36" s="66"/>
      <c r="G36" s="66"/>
      <c r="H36" s="67"/>
      <c r="I36" s="67"/>
      <c r="J36" s="67"/>
    </row>
    <row r="37" spans="1:14" ht="25.5" x14ac:dyDescent="0.25">
      <c r="A37" s="50"/>
      <c r="B37" s="50"/>
      <c r="C37" s="50"/>
      <c r="D37" s="51"/>
      <c r="E37" s="52"/>
      <c r="F37" s="62" t="s">
        <v>127</v>
      </c>
      <c r="G37" s="62" t="s">
        <v>128</v>
      </c>
      <c r="H37" s="62" t="s">
        <v>129</v>
      </c>
      <c r="I37" s="62" t="s">
        <v>130</v>
      </c>
      <c r="J37" s="62" t="s">
        <v>130</v>
      </c>
    </row>
    <row r="38" spans="1:14" x14ac:dyDescent="0.25">
      <c r="A38" s="334" t="s">
        <v>36</v>
      </c>
      <c r="B38" s="334"/>
      <c r="C38" s="334"/>
      <c r="D38" s="334"/>
      <c r="E38" s="334"/>
      <c r="F38" s="68">
        <v>0</v>
      </c>
      <c r="G38" s="68">
        <v>0</v>
      </c>
      <c r="H38" s="68">
        <v>0</v>
      </c>
      <c r="I38" s="68" t="e">
        <f t="shared" ref="I38:I42" si="5">H38/F38*100</f>
        <v>#DIV/0!</v>
      </c>
      <c r="J38" s="68" t="e">
        <f t="shared" ref="J38:J42" si="6">H38/G38*100</f>
        <v>#DIV/0!</v>
      </c>
    </row>
    <row r="39" spans="1:14" ht="30" customHeight="1" x14ac:dyDescent="0.25">
      <c r="A39" s="335" t="s">
        <v>7</v>
      </c>
      <c r="B39" s="335"/>
      <c r="C39" s="335"/>
      <c r="D39" s="335"/>
      <c r="E39" s="335"/>
      <c r="F39" s="69">
        <f>' Račun prihoda i rashoda'!E59-' Račun prihoda i rashoda'!E244</f>
        <v>0</v>
      </c>
      <c r="G39" s="69">
        <f>' Račun prihoda i rashoda'!F58-' Račun prihoda i rashoda'!F245</f>
        <v>57492</v>
      </c>
      <c r="H39" s="69">
        <f>' Račun prihoda i rashoda'!G58-' Račun prihoda i rashoda'!G245</f>
        <v>0</v>
      </c>
      <c r="I39" s="69" t="e">
        <f t="shared" si="5"/>
        <v>#DIV/0!</v>
      </c>
      <c r="J39" s="69">
        <f t="shared" si="6"/>
        <v>0</v>
      </c>
    </row>
    <row r="40" spans="1:14" x14ac:dyDescent="0.25">
      <c r="L40" s="23"/>
      <c r="N40" s="23"/>
    </row>
    <row r="42" spans="1:14" x14ac:dyDescent="0.25">
      <c r="A42" s="332" t="s">
        <v>11</v>
      </c>
      <c r="B42" s="333"/>
      <c r="C42" s="333"/>
      <c r="D42" s="333"/>
      <c r="E42" s="333"/>
      <c r="F42" s="64">
        <f>F26+F39</f>
        <v>-322585.5399999998</v>
      </c>
      <c r="G42" s="64">
        <f t="shared" ref="G42:H42" si="7">G26+G39</f>
        <v>35059.810000000056</v>
      </c>
      <c r="H42" s="64">
        <f t="shared" si="7"/>
        <v>33788.000000000466</v>
      </c>
      <c r="I42" s="64">
        <f t="shared" si="5"/>
        <v>-10.4741210656871</v>
      </c>
      <c r="J42" s="64">
        <f t="shared" si="6"/>
        <v>96.372456097167699</v>
      </c>
    </row>
    <row r="43" spans="1:14" ht="11.25" customHeight="1" x14ac:dyDescent="0.25">
      <c r="A43" s="8"/>
      <c r="B43" s="9"/>
      <c r="C43" s="9"/>
      <c r="D43" s="9"/>
      <c r="E43" s="9"/>
      <c r="F43" s="70"/>
      <c r="G43" s="70"/>
      <c r="H43" s="70"/>
      <c r="I43" s="70"/>
      <c r="J43" s="70"/>
    </row>
  </sheetData>
  <mergeCells count="22">
    <mergeCell ref="A13:I13"/>
    <mergeCell ref="A15:H15"/>
    <mergeCell ref="A28:H28"/>
    <mergeCell ref="A31:E31"/>
    <mergeCell ref="A32:E32"/>
    <mergeCell ref="A24:E24"/>
    <mergeCell ref="A17:J17"/>
    <mergeCell ref="A20:E20"/>
    <mergeCell ref="A21:E21"/>
    <mergeCell ref="A22:E22"/>
    <mergeCell ref="A33:E33"/>
    <mergeCell ref="A25:E25"/>
    <mergeCell ref="A26:E26"/>
    <mergeCell ref="A42:E42"/>
    <mergeCell ref="A38:E38"/>
    <mergeCell ref="A39:E39"/>
    <mergeCell ref="A35:H35"/>
    <mergeCell ref="A5:C5"/>
    <mergeCell ref="A6:C6"/>
    <mergeCell ref="A7:C7"/>
    <mergeCell ref="A8:C8"/>
    <mergeCell ref="A11:C11"/>
  </mergeCells>
  <pageMargins left="0.7" right="0.7" top="0.75" bottom="0.75" header="0.3" footer="0.3"/>
  <pageSetup paperSize="9" scale="6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352425</xdr:colOff>
                <xdr:row>0</xdr:row>
                <xdr:rowOff>76200</xdr:rowOff>
              </from>
              <to>
                <xdr:col>1</xdr:col>
                <xdr:colOff>228600</xdr:colOff>
                <xdr:row>3</xdr:row>
                <xdr:rowOff>95250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64"/>
  <sheetViews>
    <sheetView topLeftCell="A217" zoomScale="98" zoomScaleNormal="98" workbookViewId="0">
      <selection activeCell="K81" sqref="K81"/>
    </sheetView>
  </sheetViews>
  <sheetFormatPr defaultRowHeight="15" x14ac:dyDescent="0.25"/>
  <cols>
    <col min="1" max="1" width="29.140625" bestFit="1" customWidth="1"/>
    <col min="2" max="2" width="8.42578125" style="316" bestFit="1" customWidth="1"/>
    <col min="3" max="3" width="7" bestFit="1" customWidth="1"/>
    <col min="4" max="4" width="66.7109375" customWidth="1"/>
    <col min="5" max="5" width="14.42578125" style="23" customWidth="1"/>
    <col min="6" max="6" width="14.42578125" style="310" customWidth="1"/>
    <col min="7" max="7" width="14.7109375" style="23" bestFit="1" customWidth="1"/>
    <col min="8" max="9" width="11.42578125" style="23" customWidth="1"/>
    <col min="11" max="11" width="10.140625" bestFit="1" customWidth="1"/>
    <col min="12" max="12" width="12" bestFit="1" customWidth="1"/>
    <col min="13" max="13" width="10.28515625" bestFit="1" customWidth="1"/>
  </cols>
  <sheetData>
    <row r="1" spans="1:20" s="53" customFormat="1" ht="12.75" x14ac:dyDescent="0.2">
      <c r="B1" s="312"/>
      <c r="E1" s="58"/>
      <c r="F1" s="306"/>
      <c r="G1" s="58"/>
      <c r="H1" s="58"/>
      <c r="I1" s="58"/>
    </row>
    <row r="2" spans="1:20" s="53" customFormat="1" ht="12.75" x14ac:dyDescent="0.2">
      <c r="B2" s="312"/>
      <c r="E2" s="58"/>
      <c r="F2" s="306"/>
      <c r="G2" s="58"/>
      <c r="H2" s="58"/>
      <c r="I2" s="58"/>
    </row>
    <row r="3" spans="1:20" s="53" customFormat="1" ht="12.75" x14ac:dyDescent="0.2">
      <c r="B3" s="312"/>
      <c r="E3" s="58"/>
      <c r="F3" s="306"/>
      <c r="G3" s="58"/>
      <c r="H3" s="58"/>
      <c r="I3" s="58"/>
      <c r="R3" s="54"/>
      <c r="S3" s="54"/>
      <c r="T3" s="54"/>
    </row>
    <row r="4" spans="1:20" s="53" customFormat="1" ht="12.75" x14ac:dyDescent="0.2">
      <c r="B4" s="312"/>
      <c r="E4" s="58"/>
      <c r="F4" s="306"/>
      <c r="G4" s="58"/>
      <c r="H4" s="58"/>
      <c r="I4" s="58"/>
    </row>
    <row r="5" spans="1:20" s="53" customFormat="1" ht="15.75" customHeight="1" x14ac:dyDescent="0.25">
      <c r="A5" s="326" t="s">
        <v>125</v>
      </c>
      <c r="B5" s="327"/>
      <c r="C5" s="327"/>
      <c r="D5" s="55"/>
      <c r="E5" s="59"/>
      <c r="F5" s="307"/>
      <c r="G5" s="59"/>
      <c r="H5" s="59"/>
      <c r="I5" s="59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s="53" customFormat="1" ht="15.75" customHeight="1" x14ac:dyDescent="0.25">
      <c r="A6" s="326" t="s">
        <v>126</v>
      </c>
      <c r="B6" s="327"/>
      <c r="C6" s="327"/>
      <c r="D6" s="55"/>
      <c r="E6" s="59"/>
      <c r="F6" s="307"/>
      <c r="G6" s="59"/>
      <c r="H6" s="59"/>
      <c r="I6" s="59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s="53" customFormat="1" ht="15.75" customHeight="1" x14ac:dyDescent="0.25">
      <c r="A7" s="326" t="s">
        <v>206</v>
      </c>
      <c r="B7" s="327"/>
      <c r="C7" s="327"/>
      <c r="D7" s="55"/>
      <c r="E7" s="59"/>
      <c r="F7" s="307"/>
      <c r="G7" s="59"/>
      <c r="H7" s="59"/>
      <c r="I7" s="59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s="53" customFormat="1" ht="15.75" customHeight="1" x14ac:dyDescent="0.25">
      <c r="A8" s="326" t="s">
        <v>207</v>
      </c>
      <c r="B8" s="327"/>
      <c r="C8" s="327"/>
      <c r="D8" s="55"/>
      <c r="E8" s="59"/>
      <c r="F8" s="307"/>
      <c r="G8" s="59"/>
      <c r="H8" s="59"/>
      <c r="I8" s="59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s="53" customFormat="1" ht="15.75" x14ac:dyDescent="0.25">
      <c r="A9" s="57" t="s">
        <v>227</v>
      </c>
      <c r="B9" s="318"/>
      <c r="C9" s="57"/>
      <c r="D9" s="55"/>
      <c r="E9" s="59"/>
      <c r="F9" s="307"/>
      <c r="G9" s="59"/>
      <c r="H9" s="59"/>
      <c r="I9" s="59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s="53" customFormat="1" ht="15.75" customHeight="1" x14ac:dyDescent="0.25">
      <c r="A10" s="57" t="s">
        <v>228</v>
      </c>
      <c r="B10" s="318"/>
      <c r="C10" s="57"/>
      <c r="D10" s="55"/>
      <c r="E10" s="59"/>
      <c r="F10" s="307"/>
      <c r="G10" s="59"/>
      <c r="H10" s="59"/>
      <c r="I10" s="59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s="53" customFormat="1" ht="15.75" customHeight="1" x14ac:dyDescent="0.25">
      <c r="A11" s="326" t="s">
        <v>223</v>
      </c>
      <c r="B11" s="327"/>
      <c r="C11" s="327"/>
      <c r="D11" s="55"/>
      <c r="E11" s="59"/>
      <c r="F11" s="307"/>
      <c r="G11" s="59"/>
      <c r="H11" s="59"/>
      <c r="I11" s="59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s="53" customFormat="1" ht="15.75" x14ac:dyDescent="0.25">
      <c r="A12" s="55"/>
      <c r="B12" s="313"/>
      <c r="C12" s="55"/>
      <c r="D12" s="55"/>
      <c r="E12" s="59"/>
      <c r="F12" s="307"/>
      <c r="G12" s="59"/>
      <c r="H12" s="59"/>
      <c r="I12" s="59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0" ht="15.75" customHeight="1" x14ac:dyDescent="0.25">
      <c r="A13" s="336" t="s">
        <v>221</v>
      </c>
      <c r="B13" s="337"/>
      <c r="C13" s="337"/>
      <c r="D13" s="337"/>
      <c r="E13" s="337"/>
      <c r="F13" s="337"/>
      <c r="G13" s="337"/>
      <c r="H13" s="337"/>
      <c r="I13" s="337"/>
      <c r="J13" s="99"/>
    </row>
    <row r="14" spans="1:20" ht="18" customHeight="1" x14ac:dyDescent="0.25">
      <c r="A14" s="3"/>
      <c r="B14" s="314"/>
      <c r="C14" s="3"/>
      <c r="D14" s="3"/>
      <c r="E14" s="22"/>
      <c r="F14" s="308"/>
      <c r="G14" s="22"/>
      <c r="H14" s="22"/>
      <c r="I14" s="22"/>
    </row>
    <row r="15" spans="1:20" ht="15.75" x14ac:dyDescent="0.25">
      <c r="A15" s="336" t="s">
        <v>30</v>
      </c>
      <c r="B15" s="336"/>
      <c r="C15" s="336"/>
      <c r="D15" s="336"/>
      <c r="E15" s="336"/>
      <c r="F15" s="336"/>
      <c r="G15" s="336"/>
      <c r="H15" s="345"/>
      <c r="I15" s="345"/>
    </row>
    <row r="16" spans="1:20" ht="18" x14ac:dyDescent="0.25">
      <c r="A16" s="3"/>
      <c r="B16" s="314"/>
      <c r="C16" s="3"/>
      <c r="D16" s="3"/>
      <c r="E16" s="22"/>
      <c r="F16" s="308"/>
      <c r="G16" s="22"/>
      <c r="H16" s="34"/>
      <c r="I16" s="34"/>
    </row>
    <row r="17" spans="1:12" ht="18" customHeight="1" x14ac:dyDescent="0.25">
      <c r="A17" s="336" t="s">
        <v>13</v>
      </c>
      <c r="B17" s="341"/>
      <c r="C17" s="341"/>
      <c r="D17" s="341"/>
      <c r="E17" s="341"/>
      <c r="F17" s="341"/>
      <c r="G17" s="341"/>
      <c r="H17" s="341"/>
      <c r="I17" s="341"/>
    </row>
    <row r="18" spans="1:12" ht="18" x14ac:dyDescent="0.25">
      <c r="A18" s="3"/>
      <c r="B18" s="314"/>
      <c r="C18" s="3"/>
      <c r="D18" s="3"/>
      <c r="E18" s="22"/>
      <c r="F18" s="308"/>
      <c r="G18" s="22"/>
      <c r="H18" s="34"/>
      <c r="I18" s="34"/>
    </row>
    <row r="19" spans="1:12" ht="15.75" x14ac:dyDescent="0.25">
      <c r="A19" s="336" t="s">
        <v>1</v>
      </c>
      <c r="B19" s="344"/>
      <c r="C19" s="344"/>
      <c r="D19" s="344"/>
      <c r="E19" s="344"/>
      <c r="F19" s="344"/>
      <c r="G19" s="344"/>
      <c r="H19" s="344"/>
      <c r="I19" s="344"/>
    </row>
    <row r="20" spans="1:12" ht="18.75" thickBot="1" x14ac:dyDescent="0.3">
      <c r="A20" s="3"/>
      <c r="B20" s="314"/>
      <c r="C20" s="3"/>
      <c r="D20" s="3"/>
      <c r="E20" s="22"/>
      <c r="F20" s="308"/>
      <c r="G20" s="22"/>
      <c r="H20" s="34"/>
      <c r="I20" s="34"/>
    </row>
    <row r="21" spans="1:12" ht="39" thickBot="1" x14ac:dyDescent="0.3">
      <c r="A21" s="32" t="s">
        <v>14</v>
      </c>
      <c r="B21" s="32" t="s">
        <v>15</v>
      </c>
      <c r="C21" s="41" t="s">
        <v>16</v>
      </c>
      <c r="D21" s="41" t="s">
        <v>12</v>
      </c>
      <c r="E21" s="42" t="s">
        <v>127</v>
      </c>
      <c r="F21" s="42" t="s">
        <v>128</v>
      </c>
      <c r="G21" s="43" t="s">
        <v>129</v>
      </c>
      <c r="H21" s="44" t="s">
        <v>130</v>
      </c>
      <c r="I21" s="44" t="s">
        <v>130</v>
      </c>
      <c r="L21" s="23"/>
    </row>
    <row r="22" spans="1:12" s="131" customFormat="1" ht="15.75" thickBot="1" x14ac:dyDescent="0.3">
      <c r="A22" s="152"/>
      <c r="B22" s="152"/>
      <c r="C22" s="153"/>
      <c r="D22" s="153">
        <v>1</v>
      </c>
      <c r="E22" s="154">
        <v>2</v>
      </c>
      <c r="F22" s="154">
        <v>3</v>
      </c>
      <c r="G22" s="155">
        <v>4</v>
      </c>
      <c r="H22" s="156" t="s">
        <v>191</v>
      </c>
      <c r="I22" s="157" t="s">
        <v>192</v>
      </c>
    </row>
    <row r="23" spans="1:12" s="35" customFormat="1" x14ac:dyDescent="0.25">
      <c r="A23" s="31">
        <v>6</v>
      </c>
      <c r="B23" s="40"/>
      <c r="C23" s="40"/>
      <c r="D23" s="40" t="s">
        <v>1</v>
      </c>
      <c r="E23" s="79">
        <f>E24+E35+E39+E43+E50</f>
        <v>960739.79</v>
      </c>
      <c r="F23" s="79">
        <f>F24+F35+F39+F43+F50</f>
        <v>1654284.51</v>
      </c>
      <c r="G23" s="79">
        <f>G24+G35+G39+G43+G50</f>
        <v>1592765.1600000001</v>
      </c>
      <c r="H23" s="79">
        <f>G23/E23*100</f>
        <v>165.78528094480194</v>
      </c>
      <c r="I23" s="91">
        <f>G23/F23*100</f>
        <v>96.281211023368655</v>
      </c>
      <c r="L23" s="277"/>
    </row>
    <row r="24" spans="1:12" s="35" customFormat="1" x14ac:dyDescent="0.25">
      <c r="A24" s="28"/>
      <c r="B24" s="6">
        <v>63</v>
      </c>
      <c r="C24" s="6"/>
      <c r="D24" s="6" t="s">
        <v>37</v>
      </c>
      <c r="E24" s="81">
        <f>E25+E32</f>
        <v>789955.39</v>
      </c>
      <c r="F24" s="81">
        <f>F25+F32</f>
        <v>1342549.19</v>
      </c>
      <c r="G24" s="81">
        <f>G25+G32</f>
        <v>1290397.03</v>
      </c>
      <c r="H24" s="79">
        <f t="shared" ref="H24:H66" si="0">G24/E24*100</f>
        <v>163.35062034325759</v>
      </c>
      <c r="I24" s="92">
        <f t="shared" ref="I24:I66" si="1">G24/F24*100</f>
        <v>96.115437677184858</v>
      </c>
    </row>
    <row r="25" spans="1:12" s="35" customFormat="1" x14ac:dyDescent="0.25">
      <c r="A25" s="28"/>
      <c r="B25" s="6">
        <v>636</v>
      </c>
      <c r="C25" s="6"/>
      <c r="D25" s="6" t="s">
        <v>193</v>
      </c>
      <c r="E25" s="81">
        <f>E26+E29</f>
        <v>751993.23</v>
      </c>
      <c r="F25" s="81">
        <f t="shared" ref="F25:G25" si="2">F26+F29</f>
        <v>1282549.19</v>
      </c>
      <c r="G25" s="81">
        <f t="shared" si="2"/>
        <v>1242845.43</v>
      </c>
      <c r="H25" s="79">
        <f t="shared" si="0"/>
        <v>165.27348657114905</v>
      </c>
      <c r="I25" s="92">
        <f t="shared" si="1"/>
        <v>96.904308987946109</v>
      </c>
      <c r="L25" s="277"/>
    </row>
    <row r="26" spans="1:12" s="205" customFormat="1" ht="12" x14ac:dyDescent="0.25">
      <c r="A26" s="200"/>
      <c r="B26" s="201">
        <v>6361</v>
      </c>
      <c r="C26" s="201"/>
      <c r="D26" s="201" t="s">
        <v>194</v>
      </c>
      <c r="E26" s="202">
        <f>E27+E28</f>
        <v>751993.23</v>
      </c>
      <c r="F26" s="202">
        <f t="shared" ref="F26" si="3">F27+F28</f>
        <v>1271549.19</v>
      </c>
      <c r="G26" s="202">
        <f>G27+G28</f>
        <v>1238912.43</v>
      </c>
      <c r="H26" s="203">
        <f t="shared" si="0"/>
        <v>164.75047654351889</v>
      </c>
      <c r="I26" s="204">
        <f t="shared" si="1"/>
        <v>97.433307318610289</v>
      </c>
    </row>
    <row r="27" spans="1:12" s="212" customFormat="1" ht="12" x14ac:dyDescent="0.25">
      <c r="A27" s="206"/>
      <c r="B27" s="207"/>
      <c r="C27" s="208" t="s">
        <v>96</v>
      </c>
      <c r="D27" s="209" t="s">
        <v>97</v>
      </c>
      <c r="E27" s="210">
        <v>744274.11</v>
      </c>
      <c r="F27" s="195">
        <v>1228069.19</v>
      </c>
      <c r="G27" s="195">
        <v>1195837.24</v>
      </c>
      <c r="H27" s="203">
        <f t="shared" si="0"/>
        <v>160.67161599911086</v>
      </c>
      <c r="I27" s="211">
        <f t="shared" si="1"/>
        <v>97.375396251085817</v>
      </c>
    </row>
    <row r="28" spans="1:12" s="212" customFormat="1" ht="12" x14ac:dyDescent="0.25">
      <c r="A28" s="206"/>
      <c r="B28" s="207"/>
      <c r="C28" s="208" t="s">
        <v>98</v>
      </c>
      <c r="D28" s="209" t="s">
        <v>99</v>
      </c>
      <c r="E28" s="210">
        <v>7719.12</v>
      </c>
      <c r="F28" s="195">
        <v>43480</v>
      </c>
      <c r="G28" s="195">
        <v>43075.19</v>
      </c>
      <c r="H28" s="203">
        <f t="shared" si="0"/>
        <v>558.03239229342205</v>
      </c>
      <c r="I28" s="211">
        <f t="shared" si="1"/>
        <v>99.068974241030361</v>
      </c>
    </row>
    <row r="29" spans="1:12" s="205" customFormat="1" ht="12" x14ac:dyDescent="0.25">
      <c r="A29" s="200"/>
      <c r="B29" s="201">
        <v>6362</v>
      </c>
      <c r="C29" s="201"/>
      <c r="D29" s="201" t="s">
        <v>194</v>
      </c>
      <c r="E29" s="202">
        <f>E30+E31</f>
        <v>0</v>
      </c>
      <c r="F29" s="202">
        <f t="shared" ref="F29:G29" si="4">F30+F31</f>
        <v>11000</v>
      </c>
      <c r="G29" s="202">
        <f t="shared" si="4"/>
        <v>3933</v>
      </c>
      <c r="H29" s="203" t="e">
        <f t="shared" si="0"/>
        <v>#DIV/0!</v>
      </c>
      <c r="I29" s="204">
        <f t="shared" si="1"/>
        <v>35.754545454545458</v>
      </c>
    </row>
    <row r="30" spans="1:12" s="212" customFormat="1" ht="12" x14ac:dyDescent="0.25">
      <c r="A30" s="206"/>
      <c r="B30" s="207"/>
      <c r="C30" s="208" t="s">
        <v>96</v>
      </c>
      <c r="D30" s="209" t="s">
        <v>97</v>
      </c>
      <c r="E30" s="210">
        <v>0</v>
      </c>
      <c r="F30" s="210">
        <v>11000</v>
      </c>
      <c r="G30" s="210">
        <v>3933</v>
      </c>
      <c r="H30" s="203" t="e">
        <f t="shared" si="0"/>
        <v>#DIV/0!</v>
      </c>
      <c r="I30" s="211">
        <f t="shared" si="1"/>
        <v>35.754545454545458</v>
      </c>
    </row>
    <row r="31" spans="1:12" s="212" customFormat="1" ht="12" x14ac:dyDescent="0.25">
      <c r="A31" s="206"/>
      <c r="B31" s="207"/>
      <c r="C31" s="208" t="s">
        <v>98</v>
      </c>
      <c r="D31" s="209" t="s">
        <v>99</v>
      </c>
      <c r="E31" s="210">
        <v>0</v>
      </c>
      <c r="F31" s="210">
        <v>0</v>
      </c>
      <c r="G31" s="210">
        <v>0</v>
      </c>
      <c r="H31" s="203" t="e">
        <f t="shared" si="0"/>
        <v>#DIV/0!</v>
      </c>
      <c r="I31" s="211" t="e">
        <f t="shared" si="1"/>
        <v>#DIV/0!</v>
      </c>
    </row>
    <row r="32" spans="1:12" s="35" customFormat="1" x14ac:dyDescent="0.25">
      <c r="A32" s="206"/>
      <c r="B32" s="217">
        <v>638</v>
      </c>
      <c r="C32" s="208"/>
      <c r="D32" s="218" t="s">
        <v>213</v>
      </c>
      <c r="E32" s="202">
        <f t="shared" ref="E32:G33" si="5">E33</f>
        <v>37962.160000000003</v>
      </c>
      <c r="F32" s="202">
        <f t="shared" si="5"/>
        <v>60000</v>
      </c>
      <c r="G32" s="202">
        <f t="shared" si="5"/>
        <v>47551.6</v>
      </c>
      <c r="H32" s="203">
        <f t="shared" si="0"/>
        <v>125.26052258354107</v>
      </c>
      <c r="I32" s="211">
        <f t="shared" si="1"/>
        <v>79.252666666666656</v>
      </c>
    </row>
    <row r="33" spans="1:9" s="35" customFormat="1" x14ac:dyDescent="0.25">
      <c r="A33" s="206"/>
      <c r="B33" s="217">
        <v>6381</v>
      </c>
      <c r="C33" s="208"/>
      <c r="D33" s="218" t="s">
        <v>213</v>
      </c>
      <c r="E33" s="202">
        <f t="shared" si="5"/>
        <v>37962.160000000003</v>
      </c>
      <c r="F33" s="202">
        <f t="shared" si="5"/>
        <v>60000</v>
      </c>
      <c r="G33" s="202">
        <f t="shared" si="5"/>
        <v>47551.6</v>
      </c>
      <c r="H33" s="294">
        <f t="shared" si="0"/>
        <v>125.26052258354107</v>
      </c>
      <c r="I33" s="211">
        <f t="shared" si="1"/>
        <v>79.252666666666656</v>
      </c>
    </row>
    <row r="34" spans="1:9" s="205" customFormat="1" ht="12" x14ac:dyDescent="0.25">
      <c r="A34" s="206"/>
      <c r="B34" s="207"/>
      <c r="C34" s="208" t="s">
        <v>96</v>
      </c>
      <c r="D34" s="209" t="s">
        <v>97</v>
      </c>
      <c r="E34" s="210">
        <v>37962.160000000003</v>
      </c>
      <c r="F34" s="210">
        <v>60000</v>
      </c>
      <c r="G34" s="210">
        <v>47551.6</v>
      </c>
      <c r="H34" s="294">
        <f t="shared" si="0"/>
        <v>125.26052258354107</v>
      </c>
      <c r="I34" s="211">
        <f t="shared" si="1"/>
        <v>79.252666666666656</v>
      </c>
    </row>
    <row r="35" spans="1:9" s="212" customFormat="1" ht="12.75" x14ac:dyDescent="0.25">
      <c r="A35" s="28"/>
      <c r="B35" s="6">
        <v>64</v>
      </c>
      <c r="C35" s="6"/>
      <c r="D35" s="6" t="s">
        <v>100</v>
      </c>
      <c r="E35" s="81">
        <f>E36</f>
        <v>29.83</v>
      </c>
      <c r="F35" s="81">
        <f t="shared" ref="F35:G37" si="6">F36</f>
        <v>65</v>
      </c>
      <c r="G35" s="81">
        <f t="shared" si="6"/>
        <v>41.26</v>
      </c>
      <c r="H35" s="79">
        <f t="shared" si="0"/>
        <v>138.31713040563193</v>
      </c>
      <c r="I35" s="93">
        <f t="shared" si="1"/>
        <v>63.476923076923072</v>
      </c>
    </row>
    <row r="36" spans="1:9" s="35" customFormat="1" x14ac:dyDescent="0.25">
      <c r="A36" s="28"/>
      <c r="B36" s="6">
        <v>641</v>
      </c>
      <c r="C36" s="6"/>
      <c r="D36" s="6" t="s">
        <v>195</v>
      </c>
      <c r="E36" s="81">
        <f>E37</f>
        <v>29.83</v>
      </c>
      <c r="F36" s="81">
        <f t="shared" si="6"/>
        <v>65</v>
      </c>
      <c r="G36" s="81">
        <f t="shared" si="6"/>
        <v>41.26</v>
      </c>
      <c r="H36" s="79">
        <f t="shared" si="0"/>
        <v>138.31713040563193</v>
      </c>
      <c r="I36" s="93">
        <f t="shared" si="1"/>
        <v>63.476923076923072</v>
      </c>
    </row>
    <row r="37" spans="1:9" s="35" customFormat="1" x14ac:dyDescent="0.25">
      <c r="A37" s="200"/>
      <c r="B37" s="201">
        <v>6413</v>
      </c>
      <c r="C37" s="201"/>
      <c r="D37" s="201" t="s">
        <v>131</v>
      </c>
      <c r="E37" s="202">
        <f>E38</f>
        <v>29.83</v>
      </c>
      <c r="F37" s="202">
        <f t="shared" si="6"/>
        <v>65</v>
      </c>
      <c r="G37" s="202">
        <f t="shared" si="6"/>
        <v>41.26</v>
      </c>
      <c r="H37" s="203">
        <f t="shared" si="0"/>
        <v>138.31713040563193</v>
      </c>
      <c r="I37" s="214">
        <f t="shared" si="1"/>
        <v>63.476923076923072</v>
      </c>
    </row>
    <row r="38" spans="1:9" s="205" customFormat="1" ht="12" x14ac:dyDescent="0.25">
      <c r="A38" s="206"/>
      <c r="B38" s="207"/>
      <c r="C38" s="208" t="s">
        <v>101</v>
      </c>
      <c r="D38" s="209" t="s">
        <v>102</v>
      </c>
      <c r="E38" s="210">
        <v>29.83</v>
      </c>
      <c r="F38" s="210">
        <v>65</v>
      </c>
      <c r="G38" s="210">
        <v>41.26</v>
      </c>
      <c r="H38" s="203">
        <f t="shared" si="0"/>
        <v>138.31713040563193</v>
      </c>
      <c r="I38" s="211">
        <f t="shared" si="1"/>
        <v>63.476923076923072</v>
      </c>
    </row>
    <row r="39" spans="1:9" s="212" customFormat="1" ht="25.5" x14ac:dyDescent="0.25">
      <c r="A39" s="45"/>
      <c r="B39" s="12">
        <v>65</v>
      </c>
      <c r="C39" s="12"/>
      <c r="D39" s="215" t="s">
        <v>103</v>
      </c>
      <c r="E39" s="81">
        <f>E40</f>
        <v>4646.6400000000003</v>
      </c>
      <c r="F39" s="81">
        <f t="shared" ref="F39:G41" si="7">F40</f>
        <v>6500</v>
      </c>
      <c r="G39" s="81">
        <f t="shared" si="7"/>
        <v>10101.370000000001</v>
      </c>
      <c r="H39" s="79">
        <f t="shared" si="0"/>
        <v>217.39084585851282</v>
      </c>
      <c r="I39" s="93">
        <f t="shared" si="1"/>
        <v>155.40569230769233</v>
      </c>
    </row>
    <row r="40" spans="1:9" s="35" customFormat="1" x14ac:dyDescent="0.25">
      <c r="A40" s="45"/>
      <c r="B40" s="12">
        <v>652</v>
      </c>
      <c r="C40" s="12"/>
      <c r="D40" s="215" t="s">
        <v>196</v>
      </c>
      <c r="E40" s="81">
        <f>E41</f>
        <v>4646.6400000000003</v>
      </c>
      <c r="F40" s="81">
        <f t="shared" si="7"/>
        <v>6500</v>
      </c>
      <c r="G40" s="81">
        <f t="shared" si="7"/>
        <v>10101.370000000001</v>
      </c>
      <c r="H40" s="79">
        <f t="shared" si="0"/>
        <v>217.39084585851282</v>
      </c>
      <c r="I40" s="93">
        <f t="shared" si="1"/>
        <v>155.40569230769233</v>
      </c>
    </row>
    <row r="41" spans="1:9" s="35" customFormat="1" x14ac:dyDescent="0.25">
      <c r="A41" s="216"/>
      <c r="B41" s="217">
        <v>6526</v>
      </c>
      <c r="C41" s="217"/>
      <c r="D41" s="218" t="s">
        <v>197</v>
      </c>
      <c r="E41" s="202">
        <f>E42</f>
        <v>4646.6400000000003</v>
      </c>
      <c r="F41" s="202">
        <f t="shared" si="7"/>
        <v>6500</v>
      </c>
      <c r="G41" s="202">
        <f t="shared" si="7"/>
        <v>10101.370000000001</v>
      </c>
      <c r="H41" s="203">
        <f t="shared" si="0"/>
        <v>217.39084585851282</v>
      </c>
      <c r="I41" s="214">
        <f t="shared" si="1"/>
        <v>155.40569230769233</v>
      </c>
    </row>
    <row r="42" spans="1:9" s="205" customFormat="1" ht="12" x14ac:dyDescent="0.25">
      <c r="A42" s="206"/>
      <c r="B42" s="207"/>
      <c r="C42" s="208" t="s">
        <v>95</v>
      </c>
      <c r="D42" s="209" t="s">
        <v>104</v>
      </c>
      <c r="E42" s="210">
        <v>4646.6400000000003</v>
      </c>
      <c r="F42" s="210">
        <v>6500</v>
      </c>
      <c r="G42" s="210">
        <v>10101.370000000001</v>
      </c>
      <c r="H42" s="203">
        <f t="shared" si="0"/>
        <v>217.39084585851282</v>
      </c>
      <c r="I42" s="211">
        <f t="shared" si="1"/>
        <v>155.40569230769233</v>
      </c>
    </row>
    <row r="43" spans="1:9" s="212" customFormat="1" ht="25.5" x14ac:dyDescent="0.25">
      <c r="A43" s="45"/>
      <c r="B43" s="12">
        <v>66</v>
      </c>
      <c r="C43" s="12"/>
      <c r="D43" s="215" t="s">
        <v>105</v>
      </c>
      <c r="E43" s="81">
        <f>E44+E47</f>
        <v>4987.91</v>
      </c>
      <c r="F43" s="81">
        <f>F44+F47</f>
        <v>14400</v>
      </c>
      <c r="G43" s="81">
        <f>G44+G47</f>
        <v>6297.9</v>
      </c>
      <c r="H43" s="79">
        <f t="shared" si="0"/>
        <v>126.26330467069373</v>
      </c>
      <c r="I43" s="93">
        <f t="shared" si="1"/>
        <v>43.735416666666666</v>
      </c>
    </row>
    <row r="44" spans="1:9" s="205" customFormat="1" ht="12.75" x14ac:dyDescent="0.25">
      <c r="A44" s="45"/>
      <c r="B44" s="12">
        <v>661</v>
      </c>
      <c r="C44" s="12"/>
      <c r="D44" s="215" t="s">
        <v>198</v>
      </c>
      <c r="E44" s="81">
        <f>E45</f>
        <v>4645.91</v>
      </c>
      <c r="F44" s="81">
        <f>F45</f>
        <v>13900</v>
      </c>
      <c r="G44" s="81">
        <f>G45</f>
        <v>5692.9</v>
      </c>
      <c r="H44" s="79">
        <f t="shared" si="0"/>
        <v>122.53573573315022</v>
      </c>
      <c r="I44" s="93">
        <f t="shared" si="1"/>
        <v>40.956115107913668</v>
      </c>
    </row>
    <row r="45" spans="1:9" s="212" customFormat="1" ht="12" x14ac:dyDescent="0.25">
      <c r="A45" s="216"/>
      <c r="B45" s="217">
        <v>6615</v>
      </c>
      <c r="C45" s="217"/>
      <c r="D45" s="218" t="s">
        <v>199</v>
      </c>
      <c r="E45" s="202">
        <f>SUM(E46:E46)</f>
        <v>4645.91</v>
      </c>
      <c r="F45" s="202">
        <f>SUM(F46:F46)</f>
        <v>13900</v>
      </c>
      <c r="G45" s="202">
        <f>SUM(G46:G46)</f>
        <v>5692.9</v>
      </c>
      <c r="H45" s="203">
        <f t="shared" si="0"/>
        <v>122.53573573315022</v>
      </c>
      <c r="I45" s="214">
        <f t="shared" si="1"/>
        <v>40.956115107913668</v>
      </c>
    </row>
    <row r="46" spans="1:9" s="35" customFormat="1" x14ac:dyDescent="0.25">
      <c r="A46" s="206"/>
      <c r="B46" s="207"/>
      <c r="C46" s="208" t="s">
        <v>101</v>
      </c>
      <c r="D46" s="209" t="s">
        <v>102</v>
      </c>
      <c r="E46" s="210">
        <v>4645.91</v>
      </c>
      <c r="F46" s="210">
        <v>13900</v>
      </c>
      <c r="G46" s="210">
        <v>5692.9</v>
      </c>
      <c r="H46" s="203">
        <f t="shared" si="0"/>
        <v>122.53573573315022</v>
      </c>
      <c r="I46" s="211">
        <f t="shared" si="1"/>
        <v>40.956115107913668</v>
      </c>
    </row>
    <row r="47" spans="1:9" s="205" customFormat="1" ht="12.75" x14ac:dyDescent="0.25">
      <c r="A47" s="45"/>
      <c r="B47" s="12">
        <v>663</v>
      </c>
      <c r="C47" s="12"/>
      <c r="D47" s="215" t="s">
        <v>202</v>
      </c>
      <c r="E47" s="81">
        <f>E48</f>
        <v>342</v>
      </c>
      <c r="F47" s="81">
        <f>F48</f>
        <v>500</v>
      </c>
      <c r="G47" s="81">
        <f>G48</f>
        <v>605</v>
      </c>
      <c r="H47" s="79">
        <f t="shared" si="0"/>
        <v>176.90058479532163</v>
      </c>
      <c r="I47" s="93">
        <f t="shared" si="1"/>
        <v>121</v>
      </c>
    </row>
    <row r="48" spans="1:9" s="212" customFormat="1" ht="12" x14ac:dyDescent="0.25">
      <c r="A48" s="216"/>
      <c r="B48" s="217">
        <v>6631</v>
      </c>
      <c r="C48" s="217"/>
      <c r="D48" s="218" t="s">
        <v>133</v>
      </c>
      <c r="E48" s="202">
        <f>SUM(E49:E49)</f>
        <v>342</v>
      </c>
      <c r="F48" s="202">
        <f>SUM(F49:F49)</f>
        <v>500</v>
      </c>
      <c r="G48" s="202">
        <f>SUM(G49:G49)</f>
        <v>605</v>
      </c>
      <c r="H48" s="203">
        <f t="shared" si="0"/>
        <v>176.90058479532163</v>
      </c>
      <c r="I48" s="214">
        <f t="shared" si="1"/>
        <v>121</v>
      </c>
    </row>
    <row r="49" spans="1:9" s="205" customFormat="1" ht="12" x14ac:dyDescent="0.25">
      <c r="A49" s="206"/>
      <c r="B49" s="207"/>
      <c r="C49" s="208" t="s">
        <v>106</v>
      </c>
      <c r="D49" s="209" t="s">
        <v>203</v>
      </c>
      <c r="E49" s="210">
        <v>342</v>
      </c>
      <c r="F49" s="210">
        <v>500</v>
      </c>
      <c r="G49" s="210">
        <v>605</v>
      </c>
      <c r="H49" s="203">
        <f t="shared" si="0"/>
        <v>176.90058479532163</v>
      </c>
      <c r="I49" s="211">
        <f t="shared" si="1"/>
        <v>121</v>
      </c>
    </row>
    <row r="50" spans="1:9" s="212" customFormat="1" ht="25.5" x14ac:dyDescent="0.25">
      <c r="A50" s="45"/>
      <c r="B50" s="12">
        <v>67</v>
      </c>
      <c r="C50" s="38"/>
      <c r="D50" s="6" t="s">
        <v>38</v>
      </c>
      <c r="E50" s="81">
        <f>E51</f>
        <v>161120.01999999999</v>
      </c>
      <c r="F50" s="81">
        <f t="shared" ref="F50:G50" si="8">F51</f>
        <v>290770.32</v>
      </c>
      <c r="G50" s="81">
        <f t="shared" si="8"/>
        <v>285927.59999999998</v>
      </c>
      <c r="H50" s="79">
        <f t="shared" si="0"/>
        <v>177.46249038449722</v>
      </c>
      <c r="I50" s="93">
        <f t="shared" si="1"/>
        <v>98.334520524653257</v>
      </c>
    </row>
    <row r="51" spans="1:9" s="35" customFormat="1" ht="25.5" x14ac:dyDescent="0.25">
      <c r="A51" s="45"/>
      <c r="B51" s="12">
        <v>671</v>
      </c>
      <c r="C51" s="38"/>
      <c r="D51" s="6" t="s">
        <v>200</v>
      </c>
      <c r="E51" s="81">
        <f>E52</f>
        <v>161120.01999999999</v>
      </c>
      <c r="F51" s="81">
        <f>F52</f>
        <v>290770.32</v>
      </c>
      <c r="G51" s="81">
        <f>G52</f>
        <v>285927.59999999998</v>
      </c>
      <c r="H51" s="79">
        <f t="shared" si="0"/>
        <v>177.46249038449722</v>
      </c>
      <c r="I51" s="93">
        <f t="shared" si="1"/>
        <v>98.334520524653257</v>
      </c>
    </row>
    <row r="52" spans="1:9" s="35" customFormat="1" x14ac:dyDescent="0.25">
      <c r="A52" s="216"/>
      <c r="B52" s="217">
        <v>6711</v>
      </c>
      <c r="C52" s="219"/>
      <c r="D52" s="201" t="s">
        <v>201</v>
      </c>
      <c r="E52" s="202">
        <f>SUM(E53:E57)</f>
        <v>161120.01999999999</v>
      </c>
      <c r="F52" s="202">
        <f t="shared" ref="F52:G52" si="9">SUM(F53:F57)</f>
        <v>290770.32</v>
      </c>
      <c r="G52" s="202">
        <f t="shared" si="9"/>
        <v>285927.59999999998</v>
      </c>
      <c r="H52" s="203">
        <f t="shared" si="0"/>
        <v>177.46249038449722</v>
      </c>
      <c r="I52" s="214">
        <f t="shared" si="1"/>
        <v>98.334520524653257</v>
      </c>
    </row>
    <row r="53" spans="1:9" s="205" customFormat="1" ht="12" x14ac:dyDescent="0.25">
      <c r="A53" s="206"/>
      <c r="B53" s="207"/>
      <c r="C53" s="208" t="s">
        <v>110</v>
      </c>
      <c r="D53" s="220" t="s">
        <v>17</v>
      </c>
      <c r="E53" s="210">
        <v>11566.59</v>
      </c>
      <c r="F53" s="210">
        <v>61322</v>
      </c>
      <c r="G53" s="210">
        <v>59852.24</v>
      </c>
      <c r="H53" s="203">
        <f t="shared" si="0"/>
        <v>517.45795433226215</v>
      </c>
      <c r="I53" s="211">
        <f t="shared" si="1"/>
        <v>97.6032092886729</v>
      </c>
    </row>
    <row r="54" spans="1:9" s="212" customFormat="1" ht="12" x14ac:dyDescent="0.25">
      <c r="A54" s="206"/>
      <c r="B54" s="207"/>
      <c r="C54" s="208" t="s">
        <v>111</v>
      </c>
      <c r="D54" s="220" t="s">
        <v>112</v>
      </c>
      <c r="E54" s="210">
        <v>97315.24</v>
      </c>
      <c r="F54" s="210">
        <v>189548.32</v>
      </c>
      <c r="G54" s="210">
        <v>189523.32</v>
      </c>
      <c r="H54" s="203">
        <f t="shared" si="0"/>
        <v>194.75194224460628</v>
      </c>
      <c r="I54" s="211">
        <f t="shared" si="1"/>
        <v>99.986810750947313</v>
      </c>
    </row>
    <row r="55" spans="1:9" s="212" customFormat="1" ht="12" x14ac:dyDescent="0.25">
      <c r="A55" s="206"/>
      <c r="B55" s="207"/>
      <c r="C55" s="208" t="s">
        <v>113</v>
      </c>
      <c r="D55" s="220" t="s">
        <v>114</v>
      </c>
      <c r="E55" s="210">
        <v>47696.800000000003</v>
      </c>
      <c r="F55" s="210">
        <v>35900</v>
      </c>
      <c r="G55" s="210">
        <v>34570</v>
      </c>
      <c r="H55" s="203">
        <f t="shared" si="0"/>
        <v>72.478656849096794</v>
      </c>
      <c r="I55" s="211">
        <f t="shared" si="1"/>
        <v>96.295264623955433</v>
      </c>
    </row>
    <row r="56" spans="1:9" s="212" customFormat="1" ht="12" x14ac:dyDescent="0.25">
      <c r="A56" s="206"/>
      <c r="B56" s="207"/>
      <c r="C56" s="208" t="s">
        <v>115</v>
      </c>
      <c r="D56" s="220" t="s">
        <v>116</v>
      </c>
      <c r="E56" s="210">
        <v>2100.11</v>
      </c>
      <c r="F56" s="210">
        <v>0</v>
      </c>
      <c r="G56" s="210">
        <v>0</v>
      </c>
      <c r="H56" s="203">
        <f t="shared" si="0"/>
        <v>0</v>
      </c>
      <c r="I56" s="211" t="e">
        <f t="shared" si="1"/>
        <v>#DIV/0!</v>
      </c>
    </row>
    <row r="57" spans="1:9" s="212" customFormat="1" ht="12" x14ac:dyDescent="0.25">
      <c r="A57" s="206"/>
      <c r="B57" s="207"/>
      <c r="C57" s="208" t="s">
        <v>117</v>
      </c>
      <c r="D57" s="220" t="s">
        <v>118</v>
      </c>
      <c r="E57" s="210">
        <v>2441.2800000000002</v>
      </c>
      <c r="F57" s="210">
        <v>4000</v>
      </c>
      <c r="G57" s="210">
        <v>1982.04</v>
      </c>
      <c r="H57" s="203">
        <f t="shared" si="0"/>
        <v>81.188556822650398</v>
      </c>
      <c r="I57" s="211">
        <f t="shared" si="1"/>
        <v>49.551000000000002</v>
      </c>
    </row>
    <row r="58" spans="1:9" s="212" customFormat="1" ht="12.75" x14ac:dyDescent="0.25">
      <c r="A58" s="39">
        <v>9</v>
      </c>
      <c r="B58" s="7"/>
      <c r="C58" s="7"/>
      <c r="D58" s="11" t="s">
        <v>44</v>
      </c>
      <c r="E58" s="81">
        <f>E59</f>
        <v>0</v>
      </c>
      <c r="F58" s="81">
        <f t="shared" ref="F58:G60" si="10">F59</f>
        <v>57492</v>
      </c>
      <c r="G58" s="81">
        <f t="shared" si="10"/>
        <v>0</v>
      </c>
      <c r="H58" s="79" t="e">
        <f t="shared" si="0"/>
        <v>#DIV/0!</v>
      </c>
      <c r="I58" s="93">
        <f t="shared" si="1"/>
        <v>0</v>
      </c>
    </row>
    <row r="59" spans="1:9" s="205" customFormat="1" ht="12.75" x14ac:dyDescent="0.25">
      <c r="A59" s="28"/>
      <c r="B59" s="6">
        <v>92</v>
      </c>
      <c r="C59" s="6"/>
      <c r="D59" s="11" t="s">
        <v>45</v>
      </c>
      <c r="E59" s="81">
        <f>E60</f>
        <v>0</v>
      </c>
      <c r="F59" s="81">
        <f t="shared" si="10"/>
        <v>57492</v>
      </c>
      <c r="G59" s="81">
        <f t="shared" si="10"/>
        <v>0</v>
      </c>
      <c r="H59" s="79" t="e">
        <f t="shared" si="0"/>
        <v>#DIV/0!</v>
      </c>
      <c r="I59" s="93">
        <f t="shared" si="1"/>
        <v>0</v>
      </c>
    </row>
    <row r="60" spans="1:9" s="212" customFormat="1" ht="12.75" x14ac:dyDescent="0.25">
      <c r="A60" s="28"/>
      <c r="B60" s="6">
        <v>922</v>
      </c>
      <c r="C60" s="6"/>
      <c r="D60" s="11" t="s">
        <v>162</v>
      </c>
      <c r="E60" s="81">
        <f>E61</f>
        <v>0</v>
      </c>
      <c r="F60" s="81">
        <f t="shared" si="10"/>
        <v>57492</v>
      </c>
      <c r="G60" s="81">
        <f t="shared" si="10"/>
        <v>0</v>
      </c>
      <c r="H60" s="79" t="e">
        <f t="shared" si="0"/>
        <v>#DIV/0!</v>
      </c>
      <c r="I60" s="93">
        <f t="shared" si="1"/>
        <v>0</v>
      </c>
    </row>
    <row r="61" spans="1:9" s="212" customFormat="1" ht="12" x14ac:dyDescent="0.25">
      <c r="A61" s="200"/>
      <c r="B61" s="201">
        <v>9221</v>
      </c>
      <c r="C61" s="201"/>
      <c r="D61" s="221" t="s">
        <v>132</v>
      </c>
      <c r="E61" s="202">
        <f>SUM(E62:E66)</f>
        <v>0</v>
      </c>
      <c r="F61" s="202">
        <f>SUM(F62:F66)</f>
        <v>57492</v>
      </c>
      <c r="G61" s="202">
        <f>SUM(G62:G66)</f>
        <v>0</v>
      </c>
      <c r="H61" s="203" t="e">
        <f t="shared" si="0"/>
        <v>#DIV/0!</v>
      </c>
      <c r="I61" s="214">
        <f t="shared" si="1"/>
        <v>0</v>
      </c>
    </row>
    <row r="62" spans="1:9" s="35" customFormat="1" x14ac:dyDescent="0.25">
      <c r="A62" s="222"/>
      <c r="B62" s="223"/>
      <c r="C62" s="208" t="s">
        <v>101</v>
      </c>
      <c r="D62" s="209" t="s">
        <v>102</v>
      </c>
      <c r="E62" s="210">
        <v>0</v>
      </c>
      <c r="F62" s="210">
        <v>5556</v>
      </c>
      <c r="G62" s="210">
        <v>0</v>
      </c>
      <c r="H62" s="203" t="e">
        <f t="shared" si="0"/>
        <v>#DIV/0!</v>
      </c>
      <c r="I62" s="213">
        <f t="shared" si="1"/>
        <v>0</v>
      </c>
    </row>
    <row r="63" spans="1:9" s="35" customFormat="1" x14ac:dyDescent="0.25">
      <c r="A63" s="222"/>
      <c r="B63" s="223"/>
      <c r="C63" s="208" t="s">
        <v>95</v>
      </c>
      <c r="D63" s="209" t="s">
        <v>104</v>
      </c>
      <c r="E63" s="210">
        <v>0</v>
      </c>
      <c r="F63" s="210">
        <v>9382</v>
      </c>
      <c r="G63" s="210">
        <v>0</v>
      </c>
      <c r="H63" s="203" t="e">
        <f t="shared" si="0"/>
        <v>#DIV/0!</v>
      </c>
      <c r="I63" s="213">
        <f t="shared" si="1"/>
        <v>0</v>
      </c>
    </row>
    <row r="64" spans="1:9" s="205" customFormat="1" ht="12" x14ac:dyDescent="0.25">
      <c r="A64" s="222"/>
      <c r="B64" s="223"/>
      <c r="C64" s="208" t="s">
        <v>96</v>
      </c>
      <c r="D64" s="209" t="s">
        <v>97</v>
      </c>
      <c r="E64" s="210">
        <v>0</v>
      </c>
      <c r="F64" s="210">
        <v>40881</v>
      </c>
      <c r="G64" s="210">
        <v>0</v>
      </c>
      <c r="H64" s="203" t="e">
        <f t="shared" si="0"/>
        <v>#DIV/0!</v>
      </c>
      <c r="I64" s="213">
        <f t="shared" si="1"/>
        <v>0</v>
      </c>
    </row>
    <row r="65" spans="1:14" s="212" customFormat="1" ht="12" x14ac:dyDescent="0.25">
      <c r="A65" s="224"/>
      <c r="B65" s="225"/>
      <c r="C65" s="226" t="s">
        <v>98</v>
      </c>
      <c r="D65" s="209" t="s">
        <v>99</v>
      </c>
      <c r="E65" s="227">
        <v>0</v>
      </c>
      <c r="F65" s="227">
        <v>0</v>
      </c>
      <c r="G65" s="227">
        <v>0</v>
      </c>
      <c r="H65" s="203" t="e">
        <f t="shared" si="0"/>
        <v>#DIV/0!</v>
      </c>
      <c r="I65" s="213" t="e">
        <f t="shared" si="1"/>
        <v>#DIV/0!</v>
      </c>
    </row>
    <row r="66" spans="1:14" s="35" customFormat="1" x14ac:dyDescent="0.25">
      <c r="A66" s="223"/>
      <c r="B66" s="223"/>
      <c r="C66" s="208" t="s">
        <v>106</v>
      </c>
      <c r="D66" s="209" t="s">
        <v>107</v>
      </c>
      <c r="E66" s="195">
        <v>0</v>
      </c>
      <c r="F66" s="195">
        <v>1673</v>
      </c>
      <c r="G66" s="195">
        <v>0</v>
      </c>
      <c r="H66" s="194" t="e">
        <f t="shared" si="0"/>
        <v>#DIV/0!</v>
      </c>
      <c r="I66" s="195">
        <f t="shared" si="1"/>
        <v>0</v>
      </c>
    </row>
    <row r="67" spans="1:14" s="35" customFormat="1" x14ac:dyDescent="0.25">
      <c r="A67" s="36"/>
      <c r="B67" s="315"/>
      <c r="C67" s="36"/>
      <c r="D67" s="36"/>
      <c r="E67" s="37"/>
      <c r="F67" s="309"/>
      <c r="G67" s="37"/>
      <c r="H67" s="37"/>
      <c r="I67" s="37"/>
    </row>
    <row r="68" spans="1:14" s="35" customFormat="1" ht="15.75" x14ac:dyDescent="0.25">
      <c r="A68" s="336" t="s">
        <v>18</v>
      </c>
      <c r="B68" s="344"/>
      <c r="C68" s="344"/>
      <c r="D68" s="344"/>
      <c r="E68" s="344"/>
      <c r="F68" s="344"/>
      <c r="G68" s="344"/>
      <c r="H68" s="344"/>
      <c r="I68" s="344"/>
    </row>
    <row r="69" spans="1:14" s="205" customFormat="1" ht="18.75" thickBot="1" x14ac:dyDescent="0.3">
      <c r="A69" s="3"/>
      <c r="B69" s="314"/>
      <c r="C69" s="3"/>
      <c r="D69" s="3"/>
      <c r="E69" s="22"/>
      <c r="F69" s="308"/>
      <c r="G69" s="22"/>
      <c r="H69" s="34"/>
      <c r="I69" s="34"/>
    </row>
    <row r="70" spans="1:14" s="212" customFormat="1" ht="39" thickBot="1" x14ac:dyDescent="0.3">
      <c r="A70" s="46" t="s">
        <v>14</v>
      </c>
      <c r="B70" s="46" t="s">
        <v>15</v>
      </c>
      <c r="C70" s="47" t="s">
        <v>16</v>
      </c>
      <c r="D70" s="47" t="s">
        <v>19</v>
      </c>
      <c r="E70" s="42" t="s">
        <v>127</v>
      </c>
      <c r="F70" s="42" t="s">
        <v>128</v>
      </c>
      <c r="G70" s="43" t="s">
        <v>129</v>
      </c>
      <c r="H70" s="44" t="s">
        <v>130</v>
      </c>
      <c r="I70" s="44" t="s">
        <v>130</v>
      </c>
      <c r="K70" s="295"/>
    </row>
    <row r="71" spans="1:14" s="35" customFormat="1" ht="15.75" thickBot="1" x14ac:dyDescent="0.3">
      <c r="A71" s="159"/>
      <c r="B71" s="159"/>
      <c r="C71" s="160"/>
      <c r="D71" s="160">
        <v>1</v>
      </c>
      <c r="E71" s="198">
        <v>2</v>
      </c>
      <c r="F71" s="198">
        <v>3</v>
      </c>
      <c r="G71" s="199">
        <v>4</v>
      </c>
      <c r="H71" s="161" t="s">
        <v>191</v>
      </c>
      <c r="I71" s="162" t="s">
        <v>192</v>
      </c>
      <c r="M71" s="277"/>
    </row>
    <row r="72" spans="1:14" s="35" customFormat="1" x14ac:dyDescent="0.25">
      <c r="A72" s="48">
        <v>3</v>
      </c>
      <c r="B72" s="49"/>
      <c r="C72" s="49"/>
      <c r="D72" s="49" t="s">
        <v>20</v>
      </c>
      <c r="E72" s="82">
        <f>E73+E99+E206</f>
        <v>1270797.3599999999</v>
      </c>
      <c r="F72" s="82">
        <f>F73+F99+F206</f>
        <v>1594442.75</v>
      </c>
      <c r="G72" s="82">
        <f>G73+G99+G206</f>
        <v>1486155.2099999997</v>
      </c>
      <c r="H72" s="82">
        <f t="shared" ref="H72:H249" si="11">G72/E72*100</f>
        <v>116.94667118288631</v>
      </c>
      <c r="I72" s="94">
        <f t="shared" ref="I72:I249" si="12">G72/F72*100</f>
        <v>93.208439751129333</v>
      </c>
    </row>
    <row r="73" spans="1:14" s="35" customFormat="1" x14ac:dyDescent="0.25">
      <c r="A73" s="28"/>
      <c r="B73" s="6">
        <v>31</v>
      </c>
      <c r="C73" s="6"/>
      <c r="D73" s="6" t="s">
        <v>21</v>
      </c>
      <c r="E73" s="80">
        <f>E74+E91+E84</f>
        <v>964921.3899999999</v>
      </c>
      <c r="F73" s="80">
        <f t="shared" ref="F73:G73" si="13">F74+F91+F84</f>
        <v>1239050</v>
      </c>
      <c r="G73" s="80">
        <f t="shared" si="13"/>
        <v>1214771.9499999997</v>
      </c>
      <c r="H73" s="80">
        <f t="shared" si="11"/>
        <v>125.89335904347605</v>
      </c>
      <c r="I73" s="92">
        <f t="shared" si="12"/>
        <v>98.040591582260589</v>
      </c>
    </row>
    <row r="74" spans="1:14" s="205" customFormat="1" ht="12.75" x14ac:dyDescent="0.25">
      <c r="A74" s="28"/>
      <c r="B74" s="6">
        <v>311</v>
      </c>
      <c r="C74" s="6"/>
      <c r="D74" s="6" t="s">
        <v>176</v>
      </c>
      <c r="E74" s="80">
        <f t="shared" ref="E74" si="14">E75+E80+E82</f>
        <v>792548.39999999991</v>
      </c>
      <c r="F74" s="80">
        <f t="shared" ref="F74:G74" si="15">F75+F80+F82</f>
        <v>1023400</v>
      </c>
      <c r="G74" s="80">
        <f t="shared" si="15"/>
        <v>1001338.3399999999</v>
      </c>
      <c r="H74" s="80">
        <f t="shared" si="11"/>
        <v>126.34412485092392</v>
      </c>
      <c r="I74" s="92">
        <f t="shared" si="12"/>
        <v>97.844277897205373</v>
      </c>
      <c r="L74" s="317">
        <f>G77+G78+G79+G81+G83+G87+G88+G89+G94+G95+G96+G105+G110+G111+G112+G115+G127+G128+G144+G153+G154+G180+G184+G188+G195+G203+G204+G234</f>
        <v>1327813.5599999996</v>
      </c>
      <c r="N74" s="317"/>
    </row>
    <row r="75" spans="1:14" s="212" customFormat="1" ht="12" x14ac:dyDescent="0.25">
      <c r="A75" s="200"/>
      <c r="B75" s="201">
        <v>3111</v>
      </c>
      <c r="C75" s="201"/>
      <c r="D75" s="201" t="s">
        <v>177</v>
      </c>
      <c r="E75" s="194">
        <f>E76+E77+E78+E79</f>
        <v>763142.62</v>
      </c>
      <c r="F75" s="194">
        <f>F76+F77+F78+F79</f>
        <v>978400</v>
      </c>
      <c r="G75" s="194">
        <f>G76+G77+G78+G79</f>
        <v>958567.19</v>
      </c>
      <c r="H75" s="194">
        <f t="shared" si="11"/>
        <v>125.60786999420894</v>
      </c>
      <c r="I75" s="204">
        <f t="shared" si="12"/>
        <v>97.972934382665571</v>
      </c>
    </row>
    <row r="76" spans="1:14" s="212" customFormat="1" ht="12" x14ac:dyDescent="0.25">
      <c r="A76" s="200"/>
      <c r="B76" s="223"/>
      <c r="C76" s="220" t="s">
        <v>110</v>
      </c>
      <c r="D76" s="220" t="s">
        <v>17</v>
      </c>
      <c r="E76" s="195">
        <f>'POSEBNI DIO'!C281+'POSEBNI DIO'!C363</f>
        <v>9046.8700000000008</v>
      </c>
      <c r="F76" s="195">
        <f>'POSEBNI DIO'!D281+'POSEBNI DIO'!D363</f>
        <v>35000</v>
      </c>
      <c r="G76" s="195">
        <f>'POSEBNI DIO'!E281+'POSEBNI DIO'!E363</f>
        <v>34400.33</v>
      </c>
      <c r="H76" s="195">
        <f t="shared" si="11"/>
        <v>380.24565402177768</v>
      </c>
      <c r="I76" s="211">
        <f t="shared" si="12"/>
        <v>98.286657142857152</v>
      </c>
    </row>
    <row r="77" spans="1:14" s="212" customFormat="1" ht="12" x14ac:dyDescent="0.25">
      <c r="A77" s="200"/>
      <c r="B77" s="223"/>
      <c r="C77" s="220" t="s">
        <v>96</v>
      </c>
      <c r="D77" s="209" t="s">
        <v>97</v>
      </c>
      <c r="E77" s="195">
        <f>'POSEBNI DIO'!C173</f>
        <v>714347.22</v>
      </c>
      <c r="F77" s="195">
        <f>'POSEBNI DIO'!D173</f>
        <v>900000</v>
      </c>
      <c r="G77" s="195">
        <v>881378.49</v>
      </c>
      <c r="H77" s="195">
        <f t="shared" si="11"/>
        <v>123.38236439136698</v>
      </c>
      <c r="I77" s="211">
        <f t="shared" si="12"/>
        <v>97.930943333333332</v>
      </c>
    </row>
    <row r="78" spans="1:14" s="212" customFormat="1" ht="12" x14ac:dyDescent="0.25">
      <c r="A78" s="200"/>
      <c r="B78" s="223"/>
      <c r="C78" s="208" t="s">
        <v>113</v>
      </c>
      <c r="D78" s="220" t="s">
        <v>114</v>
      </c>
      <c r="E78" s="195">
        <f>'POSEBNI DIO'!C350</f>
        <v>33472.39</v>
      </c>
      <c r="F78" s="195">
        <f>'POSEBNI DIO'!D350</f>
        <v>25600</v>
      </c>
      <c r="G78" s="195">
        <f>'POSEBNI DIO'!E350</f>
        <v>25149.22</v>
      </c>
      <c r="H78" s="195">
        <f t="shared" si="11"/>
        <v>75.134222563730887</v>
      </c>
      <c r="I78" s="211">
        <f t="shared" si="12"/>
        <v>98.239140625000005</v>
      </c>
    </row>
    <row r="79" spans="1:14" s="212" customFormat="1" ht="12" x14ac:dyDescent="0.25">
      <c r="A79" s="200"/>
      <c r="B79" s="223"/>
      <c r="C79" s="220" t="s">
        <v>98</v>
      </c>
      <c r="D79" s="209" t="s">
        <v>99</v>
      </c>
      <c r="E79" s="195">
        <f>'POSEBNI DIO'!C215+'POSEBNI DIO'!C304</f>
        <v>6276.14</v>
      </c>
      <c r="F79" s="195">
        <f>'POSEBNI DIO'!D215+'POSEBNI DIO'!D304</f>
        <v>17800</v>
      </c>
      <c r="G79" s="195">
        <f>'POSEBNI DIO'!E215+'POSEBNI DIO'!E304</f>
        <v>17639.150000000001</v>
      </c>
      <c r="H79" s="195">
        <f t="shared" si="11"/>
        <v>281.05093257957918</v>
      </c>
      <c r="I79" s="211">
        <f t="shared" si="12"/>
        <v>99.096348314606757</v>
      </c>
    </row>
    <row r="80" spans="1:14" s="212" customFormat="1" ht="12" x14ac:dyDescent="0.25">
      <c r="A80" s="200"/>
      <c r="B80" s="201">
        <v>3113</v>
      </c>
      <c r="C80" s="201"/>
      <c r="D80" s="201" t="s">
        <v>178</v>
      </c>
      <c r="E80" s="194">
        <f t="shared" ref="E80:G80" si="16">E81</f>
        <v>18870.830000000002</v>
      </c>
      <c r="F80" s="194">
        <f t="shared" si="16"/>
        <v>30000</v>
      </c>
      <c r="G80" s="194">
        <f t="shared" si="16"/>
        <v>27765.46</v>
      </c>
      <c r="H80" s="194">
        <f t="shared" si="11"/>
        <v>147.13428079210081</v>
      </c>
      <c r="I80" s="204">
        <f t="shared" si="12"/>
        <v>92.551533333333339</v>
      </c>
    </row>
    <row r="81" spans="1:12" s="212" customFormat="1" ht="12" x14ac:dyDescent="0.25">
      <c r="A81" s="200"/>
      <c r="B81" s="223"/>
      <c r="C81" s="220" t="s">
        <v>96</v>
      </c>
      <c r="D81" s="209" t="s">
        <v>97</v>
      </c>
      <c r="E81" s="195">
        <f>'POSEBNI DIO'!C174</f>
        <v>18870.830000000002</v>
      </c>
      <c r="F81" s="195">
        <f>'POSEBNI DIO'!D174</f>
        <v>30000</v>
      </c>
      <c r="G81" s="195">
        <f>'POSEBNI DIO'!E174</f>
        <v>27765.46</v>
      </c>
      <c r="H81" s="195">
        <f t="shared" si="11"/>
        <v>147.13428079210081</v>
      </c>
      <c r="I81" s="211">
        <f t="shared" si="12"/>
        <v>92.551533333333339</v>
      </c>
    </row>
    <row r="82" spans="1:12" s="36" customFormat="1" x14ac:dyDescent="0.25">
      <c r="A82" s="200"/>
      <c r="B82" s="201">
        <v>3114</v>
      </c>
      <c r="C82" s="201"/>
      <c r="D82" s="201" t="s">
        <v>179</v>
      </c>
      <c r="E82" s="194">
        <f t="shared" ref="E82:G82" si="17">E83</f>
        <v>10534.95</v>
      </c>
      <c r="F82" s="194">
        <f t="shared" si="17"/>
        <v>15000</v>
      </c>
      <c r="G82" s="194">
        <f t="shared" si="17"/>
        <v>15005.69</v>
      </c>
      <c r="H82" s="194">
        <f t="shared" si="11"/>
        <v>142.43722086958172</v>
      </c>
      <c r="I82" s="204">
        <f t="shared" si="12"/>
        <v>100.03793333333333</v>
      </c>
    </row>
    <row r="83" spans="1:12" s="36" customFormat="1" x14ac:dyDescent="0.25">
      <c r="A83" s="200"/>
      <c r="B83" s="223"/>
      <c r="C83" s="220" t="s">
        <v>96</v>
      </c>
      <c r="D83" s="209" t="s">
        <v>97</v>
      </c>
      <c r="E83" s="195">
        <f>'POSEBNI DIO'!C175</f>
        <v>10534.95</v>
      </c>
      <c r="F83" s="195">
        <f>'POSEBNI DIO'!D175</f>
        <v>15000</v>
      </c>
      <c r="G83" s="195">
        <f>'POSEBNI DIO'!E175</f>
        <v>15005.69</v>
      </c>
      <c r="H83" s="195">
        <f t="shared" si="11"/>
        <v>142.43722086958172</v>
      </c>
      <c r="I83" s="211">
        <f t="shared" si="12"/>
        <v>100.03793333333333</v>
      </c>
    </row>
    <row r="84" spans="1:12" s="36" customFormat="1" x14ac:dyDescent="0.25">
      <c r="A84" s="28"/>
      <c r="B84" s="6">
        <v>312</v>
      </c>
      <c r="C84" s="6"/>
      <c r="D84" s="6" t="s">
        <v>160</v>
      </c>
      <c r="E84" s="80">
        <f t="shared" ref="E84:G84" si="18">E85</f>
        <v>41965.17</v>
      </c>
      <c r="F84" s="80">
        <f t="shared" si="18"/>
        <v>52600</v>
      </c>
      <c r="G84" s="80">
        <f t="shared" si="18"/>
        <v>50954.13</v>
      </c>
      <c r="H84" s="80">
        <f t="shared" si="11"/>
        <v>121.42004905496631</v>
      </c>
      <c r="I84" s="92">
        <f t="shared" si="12"/>
        <v>96.870969581749051</v>
      </c>
    </row>
    <row r="85" spans="1:12" s="36" customFormat="1" x14ac:dyDescent="0.25">
      <c r="A85" s="200"/>
      <c r="B85" s="201">
        <v>3121</v>
      </c>
      <c r="C85" s="201"/>
      <c r="D85" s="201" t="s">
        <v>160</v>
      </c>
      <c r="E85" s="194">
        <f t="shared" ref="E85" si="19">SUM(E86:E90)</f>
        <v>41965.17</v>
      </c>
      <c r="F85" s="194">
        <f t="shared" ref="F85:G85" si="20">SUM(F86:F90)</f>
        <v>52600</v>
      </c>
      <c r="G85" s="194">
        <f t="shared" si="20"/>
        <v>50954.13</v>
      </c>
      <c r="H85" s="194">
        <f t="shared" si="11"/>
        <v>121.42004905496631</v>
      </c>
      <c r="I85" s="204">
        <f t="shared" si="12"/>
        <v>96.870969581749051</v>
      </c>
    </row>
    <row r="86" spans="1:12" s="158" customFormat="1" x14ac:dyDescent="0.25">
      <c r="A86" s="200"/>
      <c r="B86" s="223"/>
      <c r="C86" s="220" t="s">
        <v>110</v>
      </c>
      <c r="D86" s="220" t="s">
        <v>17</v>
      </c>
      <c r="E86" s="195">
        <f>'POSEBNI DIO'!C283+'POSEBNI DIO'!C365</f>
        <v>659.27</v>
      </c>
      <c r="F86" s="195">
        <f>'POSEBNI DIO'!D283+'POSEBNI DIO'!D365</f>
        <v>2800</v>
      </c>
      <c r="G86" s="195">
        <f>'POSEBNI DIO'!E283+'POSEBNI DIO'!E365</f>
        <v>2734</v>
      </c>
      <c r="H86" s="195">
        <f t="shared" si="11"/>
        <v>414.70110880215998</v>
      </c>
      <c r="I86" s="211">
        <f t="shared" si="12"/>
        <v>97.642857142857139</v>
      </c>
    </row>
    <row r="87" spans="1:12" s="35" customFormat="1" x14ac:dyDescent="0.25">
      <c r="A87" s="200"/>
      <c r="B87" s="223"/>
      <c r="C87" s="220" t="s">
        <v>96</v>
      </c>
      <c r="D87" s="209" t="s">
        <v>97</v>
      </c>
      <c r="E87" s="195">
        <f>'POSEBNI DIO'!C177</f>
        <v>35835.18</v>
      </c>
      <c r="F87" s="195">
        <f>'POSEBNI DIO'!D177</f>
        <v>46000</v>
      </c>
      <c r="G87" s="195">
        <f>'POSEBNI DIO'!E177</f>
        <v>44494.13</v>
      </c>
      <c r="H87" s="195">
        <f t="shared" si="11"/>
        <v>124.16326637678392</v>
      </c>
      <c r="I87" s="211">
        <f t="shared" si="12"/>
        <v>96.726369565217382</v>
      </c>
      <c r="L87" s="277"/>
    </row>
    <row r="88" spans="1:12" s="35" customFormat="1" x14ac:dyDescent="0.25">
      <c r="A88" s="200"/>
      <c r="B88" s="223"/>
      <c r="C88" s="208" t="s">
        <v>113</v>
      </c>
      <c r="D88" s="220" t="s">
        <v>114</v>
      </c>
      <c r="E88" s="195">
        <f>'POSEBNI DIO'!C352</f>
        <v>4970.72</v>
      </c>
      <c r="F88" s="195">
        <f>'POSEBNI DIO'!D352</f>
        <v>3000</v>
      </c>
      <c r="G88" s="195">
        <f>'POSEBNI DIO'!E352</f>
        <v>2976</v>
      </c>
      <c r="H88" s="195">
        <f t="shared" si="11"/>
        <v>59.870602246757009</v>
      </c>
      <c r="I88" s="211">
        <f t="shared" si="12"/>
        <v>99.2</v>
      </c>
    </row>
    <row r="89" spans="1:12" s="280" customFormat="1" x14ac:dyDescent="0.25">
      <c r="A89" s="200"/>
      <c r="B89" s="223"/>
      <c r="C89" s="220" t="s">
        <v>98</v>
      </c>
      <c r="D89" s="209" t="s">
        <v>99</v>
      </c>
      <c r="E89" s="195">
        <f>'POSEBNI DIO'!C217+'POSEBNI DIO'!C306</f>
        <v>500</v>
      </c>
      <c r="F89" s="195">
        <f>'POSEBNI DIO'!D217+'POSEBNI DIO'!D306</f>
        <v>800</v>
      </c>
      <c r="G89" s="195">
        <f>'POSEBNI DIO'!E217+'POSEBNI DIO'!E306</f>
        <v>750</v>
      </c>
      <c r="H89" s="195">
        <f t="shared" si="11"/>
        <v>150</v>
      </c>
      <c r="I89" s="211">
        <f t="shared" si="12"/>
        <v>93.75</v>
      </c>
    </row>
    <row r="90" spans="1:12" s="279" customFormat="1" ht="12" x14ac:dyDescent="0.25">
      <c r="A90" s="200"/>
      <c r="B90" s="223"/>
      <c r="C90" s="220" t="s">
        <v>106</v>
      </c>
      <c r="D90" s="209" t="s">
        <v>107</v>
      </c>
      <c r="E90" s="195">
        <f>'POSEBNI DIO'!C245</f>
        <v>0</v>
      </c>
      <c r="F90" s="195">
        <f>'POSEBNI DIO'!D245</f>
        <v>0</v>
      </c>
      <c r="G90" s="195">
        <f>'POSEBNI DIO'!E245</f>
        <v>0</v>
      </c>
      <c r="H90" s="195" t="e">
        <f t="shared" si="11"/>
        <v>#DIV/0!</v>
      </c>
      <c r="I90" s="211" t="e">
        <f t="shared" si="12"/>
        <v>#DIV/0!</v>
      </c>
    </row>
    <row r="91" spans="1:12" s="278" customFormat="1" ht="12.75" x14ac:dyDescent="0.25">
      <c r="A91" s="28"/>
      <c r="B91" s="6">
        <v>313</v>
      </c>
      <c r="C91" s="6"/>
      <c r="D91" s="6" t="s">
        <v>180</v>
      </c>
      <c r="E91" s="80">
        <f>E92+E97</f>
        <v>130407.81999999999</v>
      </c>
      <c r="F91" s="80">
        <f t="shared" ref="F91:G91" si="21">F92+F97</f>
        <v>163050</v>
      </c>
      <c r="G91" s="80">
        <f t="shared" si="21"/>
        <v>162479.47999999998</v>
      </c>
      <c r="H91" s="80">
        <f t="shared" si="11"/>
        <v>124.5933564413545</v>
      </c>
      <c r="I91" s="92">
        <f t="shared" si="12"/>
        <v>99.650095062864139</v>
      </c>
    </row>
    <row r="92" spans="1:12" s="278" customFormat="1" ht="12" x14ac:dyDescent="0.25">
      <c r="A92" s="200"/>
      <c r="B92" s="201">
        <v>3132</v>
      </c>
      <c r="C92" s="201"/>
      <c r="D92" s="201" t="s">
        <v>181</v>
      </c>
      <c r="E92" s="194">
        <f t="shared" ref="E92" si="22">SUM(E93:E96)</f>
        <v>130407.81999999999</v>
      </c>
      <c r="F92" s="194">
        <f t="shared" ref="F92:G92" si="23">SUM(F93:F96)</f>
        <v>163050</v>
      </c>
      <c r="G92" s="194">
        <f t="shared" si="23"/>
        <v>162479.47999999998</v>
      </c>
      <c r="H92" s="194">
        <f t="shared" si="11"/>
        <v>124.5933564413545</v>
      </c>
      <c r="I92" s="204">
        <f t="shared" si="12"/>
        <v>99.650095062864139</v>
      </c>
    </row>
    <row r="93" spans="1:12" s="278" customFormat="1" ht="12" x14ac:dyDescent="0.25">
      <c r="A93" s="200"/>
      <c r="B93" s="223"/>
      <c r="C93" s="220" t="s">
        <v>110</v>
      </c>
      <c r="D93" s="220" t="s">
        <v>17</v>
      </c>
      <c r="E93" s="195">
        <f>'POSEBNI DIO'!C285+'POSEBNI DIO'!C367</f>
        <v>1492.75</v>
      </c>
      <c r="F93" s="195">
        <f>'POSEBNI DIO'!D285+'POSEBNI DIO'!D367</f>
        <v>5800</v>
      </c>
      <c r="G93" s="195">
        <f>'POSEBNI DIO'!E285+'POSEBNI DIO'!E367</f>
        <v>5676.49</v>
      </c>
      <c r="H93" s="195">
        <f t="shared" si="11"/>
        <v>380.2706414335957</v>
      </c>
      <c r="I93" s="211">
        <f t="shared" si="12"/>
        <v>97.870517241379304</v>
      </c>
    </row>
    <row r="94" spans="1:12" s="278" customFormat="1" ht="12" x14ac:dyDescent="0.25">
      <c r="A94" s="200"/>
      <c r="B94" s="223"/>
      <c r="C94" s="220" t="s">
        <v>96</v>
      </c>
      <c r="D94" s="209" t="s">
        <v>97</v>
      </c>
      <c r="E94" s="195">
        <f>'POSEBNI DIO'!C179</f>
        <v>121899.33</v>
      </c>
      <c r="F94" s="195">
        <f>'POSEBNI DIO'!D179</f>
        <v>150000</v>
      </c>
      <c r="G94" s="195">
        <f>'POSEBNI DIO'!E179</f>
        <v>149743.37</v>
      </c>
      <c r="H94" s="195">
        <f t="shared" si="11"/>
        <v>122.84183186240645</v>
      </c>
      <c r="I94" s="211">
        <f t="shared" si="12"/>
        <v>99.828913333333333</v>
      </c>
    </row>
    <row r="95" spans="1:12" s="279" customFormat="1" ht="12" x14ac:dyDescent="0.25">
      <c r="A95" s="200"/>
      <c r="B95" s="223"/>
      <c r="C95" s="208" t="s">
        <v>113</v>
      </c>
      <c r="D95" s="220" t="s">
        <v>114</v>
      </c>
      <c r="E95" s="195">
        <f>'POSEBNI DIO'!C354</f>
        <v>5523.01</v>
      </c>
      <c r="F95" s="195">
        <f>'POSEBNI DIO'!D354</f>
        <v>4300</v>
      </c>
      <c r="G95" s="195">
        <f>'POSEBNI DIO'!E354</f>
        <v>4149.1499999999996</v>
      </c>
      <c r="H95" s="195">
        <f t="shared" si="11"/>
        <v>75.124796080398184</v>
      </c>
      <c r="I95" s="211">
        <f t="shared" si="12"/>
        <v>96.491860465116275</v>
      </c>
    </row>
    <row r="96" spans="1:12" s="278" customFormat="1" ht="12" x14ac:dyDescent="0.25">
      <c r="A96" s="200"/>
      <c r="B96" s="223"/>
      <c r="C96" s="220" t="s">
        <v>98</v>
      </c>
      <c r="D96" s="209" t="s">
        <v>99</v>
      </c>
      <c r="E96" s="195">
        <f>'POSEBNI DIO'!C219+'POSEBNI DIO'!C308</f>
        <v>1492.73</v>
      </c>
      <c r="F96" s="195">
        <f>'POSEBNI DIO'!D219+'POSEBNI DIO'!D308</f>
        <v>2950</v>
      </c>
      <c r="G96" s="195">
        <f>'POSEBNI DIO'!E219+'POSEBNI DIO'!E308</f>
        <v>2910.47</v>
      </c>
      <c r="H96" s="195">
        <f t="shared" si="11"/>
        <v>194.97631855727425</v>
      </c>
      <c r="I96" s="211">
        <f t="shared" si="12"/>
        <v>98.66</v>
      </c>
    </row>
    <row r="97" spans="1:9" s="279" customFormat="1" ht="12" x14ac:dyDescent="0.25">
      <c r="A97" s="200"/>
      <c r="B97" s="201">
        <v>3133</v>
      </c>
      <c r="C97" s="201"/>
      <c r="D97" s="201" t="s">
        <v>182</v>
      </c>
      <c r="E97" s="194">
        <f>SUM(E98:E98)</f>
        <v>0</v>
      </c>
      <c r="F97" s="194">
        <f t="shared" ref="F97:G97" si="24">SUM(F98:F98)</f>
        <v>0</v>
      </c>
      <c r="G97" s="194">
        <f t="shared" si="24"/>
        <v>0</v>
      </c>
      <c r="H97" s="194" t="e">
        <f t="shared" si="11"/>
        <v>#DIV/0!</v>
      </c>
      <c r="I97" s="204" t="e">
        <f t="shared" si="12"/>
        <v>#DIV/0!</v>
      </c>
    </row>
    <row r="98" spans="1:9" s="278" customFormat="1" ht="12" x14ac:dyDescent="0.25">
      <c r="A98" s="200"/>
      <c r="B98" s="223"/>
      <c r="C98" s="220" t="s">
        <v>96</v>
      </c>
      <c r="D98" s="209" t="s">
        <v>97</v>
      </c>
      <c r="E98" s="195">
        <f>'POSEBNI DIO'!C180</f>
        <v>0</v>
      </c>
      <c r="F98" s="195">
        <f>'POSEBNI DIO'!D180</f>
        <v>0</v>
      </c>
      <c r="G98" s="195">
        <f>'POSEBNI DIO'!E180</f>
        <v>0</v>
      </c>
      <c r="H98" s="195" t="e">
        <f t="shared" si="11"/>
        <v>#DIV/0!</v>
      </c>
      <c r="I98" s="211" t="e">
        <f t="shared" si="12"/>
        <v>#DIV/0!</v>
      </c>
    </row>
    <row r="99" spans="1:9" s="280" customFormat="1" x14ac:dyDescent="0.25">
      <c r="A99" s="45"/>
      <c r="B99" s="12">
        <v>32</v>
      </c>
      <c r="C99" s="38"/>
      <c r="D99" s="12" t="s">
        <v>33</v>
      </c>
      <c r="E99" s="80">
        <f>E100+E116+E149+E182</f>
        <v>305062.97000000003</v>
      </c>
      <c r="F99" s="80">
        <f>F100+F116+F149+F182</f>
        <v>354779.75</v>
      </c>
      <c r="G99" s="80">
        <f>G100+G116+G149+G182</f>
        <v>270770.26</v>
      </c>
      <c r="H99" s="80">
        <f t="shared" si="11"/>
        <v>88.758809369750765</v>
      </c>
      <c r="I99" s="92">
        <f t="shared" si="12"/>
        <v>76.320663735740283</v>
      </c>
    </row>
    <row r="100" spans="1:9" s="279" customFormat="1" ht="12.75" x14ac:dyDescent="0.25">
      <c r="A100" s="45"/>
      <c r="B100" s="12">
        <v>321</v>
      </c>
      <c r="C100" s="38"/>
      <c r="D100" s="12" t="s">
        <v>164</v>
      </c>
      <c r="E100" s="80">
        <f>E101+E108+E113</f>
        <v>120477.69</v>
      </c>
      <c r="F100" s="80">
        <f t="shared" ref="F100:G100" si="25">F101+F108+F113</f>
        <v>141179.43</v>
      </c>
      <c r="G100" s="80">
        <f t="shared" si="25"/>
        <v>80321.909999999989</v>
      </c>
      <c r="H100" s="80">
        <f t="shared" si="11"/>
        <v>66.669530267388083</v>
      </c>
      <c r="I100" s="92">
        <f t="shared" si="12"/>
        <v>56.893493620139978</v>
      </c>
    </row>
    <row r="101" spans="1:9" s="278" customFormat="1" ht="12" x14ac:dyDescent="0.25">
      <c r="A101" s="216"/>
      <c r="B101" s="217">
        <v>3211</v>
      </c>
      <c r="C101" s="219"/>
      <c r="D101" s="217" t="s">
        <v>138</v>
      </c>
      <c r="E101" s="194">
        <f>SUM(E102:E107)</f>
        <v>62256.43</v>
      </c>
      <c r="F101" s="194">
        <f t="shared" ref="F101:G101" si="26">SUM(F102:F107)</f>
        <v>78862.880000000005</v>
      </c>
      <c r="G101" s="194">
        <f t="shared" si="26"/>
        <v>16387.059999999998</v>
      </c>
      <c r="H101" s="194">
        <f t="shared" si="11"/>
        <v>26.321875507477699</v>
      </c>
      <c r="I101" s="204">
        <f t="shared" si="12"/>
        <v>20.779180268334095</v>
      </c>
    </row>
    <row r="102" spans="1:9" s="278" customFormat="1" ht="12" x14ac:dyDescent="0.25">
      <c r="A102" s="206"/>
      <c r="B102" s="207"/>
      <c r="C102" s="232" t="s">
        <v>110</v>
      </c>
      <c r="D102" s="208" t="s">
        <v>17</v>
      </c>
      <c r="E102" s="195">
        <f>'POSEBNI DIO'!C32</f>
        <v>318.45</v>
      </c>
      <c r="F102" s="195">
        <f>'POSEBNI DIO'!D32</f>
        <v>372</v>
      </c>
      <c r="G102" s="195">
        <f>'POSEBNI DIO'!E32</f>
        <v>300</v>
      </c>
      <c r="H102" s="195">
        <f t="shared" si="11"/>
        <v>94.206311822892147</v>
      </c>
      <c r="I102" s="211">
        <f t="shared" si="12"/>
        <v>80.645161290322577</v>
      </c>
    </row>
    <row r="103" spans="1:9" s="278" customFormat="1" ht="12" x14ac:dyDescent="0.25">
      <c r="A103" s="206"/>
      <c r="B103" s="207"/>
      <c r="C103" s="232" t="s">
        <v>111</v>
      </c>
      <c r="D103" s="220" t="s">
        <v>112</v>
      </c>
      <c r="E103" s="195">
        <f>'POSEBNI DIO'!C109</f>
        <v>7415</v>
      </c>
      <c r="F103" s="195">
        <f>'POSEBNI DIO'!D109</f>
        <v>8596.8799999999992</v>
      </c>
      <c r="G103" s="195">
        <f>'POSEBNI DIO'!E109</f>
        <v>8596.8799999999992</v>
      </c>
      <c r="H103" s="195">
        <f t="shared" si="11"/>
        <v>115.9390424814565</v>
      </c>
      <c r="I103" s="211">
        <f t="shared" si="12"/>
        <v>100</v>
      </c>
    </row>
    <row r="104" spans="1:9" s="278" customFormat="1" ht="12" x14ac:dyDescent="0.25">
      <c r="A104" s="206"/>
      <c r="B104" s="207"/>
      <c r="C104" s="208" t="s">
        <v>101</v>
      </c>
      <c r="D104" s="209" t="s">
        <v>102</v>
      </c>
      <c r="E104" s="195">
        <f>'POSEBNI DIO'!C140</f>
        <v>0</v>
      </c>
      <c r="F104" s="195">
        <f>'POSEBNI DIO'!D140</f>
        <v>0</v>
      </c>
      <c r="G104" s="195">
        <f>'POSEBNI DIO'!E140</f>
        <v>0</v>
      </c>
      <c r="H104" s="195" t="e">
        <f t="shared" si="11"/>
        <v>#DIV/0!</v>
      </c>
      <c r="I104" s="211" t="e">
        <f t="shared" si="12"/>
        <v>#DIV/0!</v>
      </c>
    </row>
    <row r="105" spans="1:9" s="278" customFormat="1" ht="12" x14ac:dyDescent="0.25">
      <c r="A105" s="206"/>
      <c r="B105" s="207"/>
      <c r="C105" s="208" t="s">
        <v>96</v>
      </c>
      <c r="D105" s="209" t="s">
        <v>97</v>
      </c>
      <c r="E105" s="195">
        <f>'POSEBNI DIO'!C183+'POSEBNI DIO'!C381</f>
        <v>54522.98</v>
      </c>
      <c r="F105" s="195">
        <f>'POSEBNI DIO'!D183+'POSEBNI DIO'!D381</f>
        <v>69894</v>
      </c>
      <c r="G105" s="195">
        <f>'POSEBNI DIO'!E183+'POSEBNI DIO'!E381</f>
        <v>7490.18</v>
      </c>
      <c r="H105" s="195">
        <f t="shared" si="11"/>
        <v>13.737657039288756</v>
      </c>
      <c r="I105" s="211">
        <f t="shared" si="12"/>
        <v>10.716484962943888</v>
      </c>
    </row>
    <row r="106" spans="1:9" s="280" customFormat="1" x14ac:dyDescent="0.25">
      <c r="A106" s="206"/>
      <c r="B106" s="207"/>
      <c r="C106" s="208" t="s">
        <v>113</v>
      </c>
      <c r="D106" s="220" t="s">
        <v>114</v>
      </c>
      <c r="E106" s="195">
        <f>'POSEBNI DIO'!C357</f>
        <v>0</v>
      </c>
      <c r="F106" s="195">
        <f>'POSEBNI DIO'!D357</f>
        <v>0</v>
      </c>
      <c r="G106" s="195">
        <f>'POSEBNI DIO'!E357</f>
        <v>0</v>
      </c>
      <c r="H106" s="195" t="e">
        <f t="shared" si="11"/>
        <v>#DIV/0!</v>
      </c>
      <c r="I106" s="211" t="e">
        <f t="shared" si="12"/>
        <v>#DIV/0!</v>
      </c>
    </row>
    <row r="107" spans="1:9" s="279" customFormat="1" ht="12" x14ac:dyDescent="0.25">
      <c r="A107" s="206"/>
      <c r="B107" s="217"/>
      <c r="C107" s="208" t="s">
        <v>106</v>
      </c>
      <c r="D107" s="209" t="s">
        <v>107</v>
      </c>
      <c r="E107" s="195">
        <f>'POSEBNI DIO'!C248</f>
        <v>0</v>
      </c>
      <c r="F107" s="195">
        <f>'POSEBNI DIO'!D248</f>
        <v>0</v>
      </c>
      <c r="G107" s="195">
        <f>'POSEBNI DIO'!E248</f>
        <v>0</v>
      </c>
      <c r="H107" s="195" t="e">
        <f t="shared" si="11"/>
        <v>#DIV/0!</v>
      </c>
      <c r="I107" s="211" t="e">
        <f t="shared" si="12"/>
        <v>#DIV/0!</v>
      </c>
    </row>
    <row r="108" spans="1:9" s="278" customFormat="1" ht="12" x14ac:dyDescent="0.25">
      <c r="A108" s="216"/>
      <c r="B108" s="217">
        <v>3212</v>
      </c>
      <c r="C108" s="219"/>
      <c r="D108" s="217" t="s">
        <v>183</v>
      </c>
      <c r="E108" s="194">
        <f t="shared" ref="E108:G108" si="27">SUM(E109:E112)</f>
        <v>50350.340000000004</v>
      </c>
      <c r="F108" s="194">
        <f t="shared" si="27"/>
        <v>51700</v>
      </c>
      <c r="G108" s="194">
        <f t="shared" si="27"/>
        <v>49162.92</v>
      </c>
      <c r="H108" s="194">
        <f t="shared" si="11"/>
        <v>97.641684246819366</v>
      </c>
      <c r="I108" s="204">
        <f t="shared" si="12"/>
        <v>95.092688588007732</v>
      </c>
    </row>
    <row r="109" spans="1:9" s="278" customFormat="1" ht="12" x14ac:dyDescent="0.25">
      <c r="A109" s="206"/>
      <c r="B109" s="207"/>
      <c r="C109" s="232" t="s">
        <v>110</v>
      </c>
      <c r="D109" s="208" t="s">
        <v>17</v>
      </c>
      <c r="E109" s="195">
        <f>'POSEBNI DIO'!C288+'POSEBNI DIO'!C370</f>
        <v>49.25</v>
      </c>
      <c r="F109" s="195">
        <f>'POSEBNI DIO'!D288+'POSEBNI DIO'!D370</f>
        <v>2350</v>
      </c>
      <c r="G109" s="195">
        <f>'POSEBNI DIO'!E288+'POSEBNI DIO'!E370</f>
        <v>1741.3899999999999</v>
      </c>
      <c r="H109" s="195">
        <f t="shared" si="11"/>
        <v>3535.817258883249</v>
      </c>
      <c r="I109" s="211">
        <f t="shared" si="12"/>
        <v>74.101702127659578</v>
      </c>
    </row>
    <row r="110" spans="1:9" s="278" customFormat="1" ht="12" x14ac:dyDescent="0.25">
      <c r="A110" s="206"/>
      <c r="B110" s="207"/>
      <c r="C110" s="208" t="s">
        <v>96</v>
      </c>
      <c r="D110" s="209" t="s">
        <v>97</v>
      </c>
      <c r="E110" s="195">
        <f>'POSEBNI DIO'!C184</f>
        <v>46521.16</v>
      </c>
      <c r="F110" s="195">
        <f>'POSEBNI DIO'!D184</f>
        <v>46000</v>
      </c>
      <c r="G110" s="195">
        <f>'POSEBNI DIO'!E184</f>
        <v>44914.879999999997</v>
      </c>
      <c r="H110" s="195">
        <f t="shared" si="11"/>
        <v>96.547205615681108</v>
      </c>
      <c r="I110" s="211">
        <f t="shared" si="12"/>
        <v>97.641043478260869</v>
      </c>
    </row>
    <row r="111" spans="1:9" s="278" customFormat="1" ht="12" x14ac:dyDescent="0.25">
      <c r="A111" s="206"/>
      <c r="B111" s="207"/>
      <c r="C111" s="208" t="s">
        <v>113</v>
      </c>
      <c r="D111" s="220" t="s">
        <v>114</v>
      </c>
      <c r="E111" s="195">
        <f>'POSEBNI DIO'!C358</f>
        <v>3730.68</v>
      </c>
      <c r="F111" s="195">
        <f>'POSEBNI DIO'!D358</f>
        <v>3000</v>
      </c>
      <c r="G111" s="195">
        <f>'POSEBNI DIO'!E358</f>
        <v>2295.83</v>
      </c>
      <c r="H111" s="195">
        <f t="shared" si="11"/>
        <v>61.539183205206562</v>
      </c>
      <c r="I111" s="211">
        <f t="shared" si="12"/>
        <v>76.527666666666661</v>
      </c>
    </row>
    <row r="112" spans="1:9" s="279" customFormat="1" ht="12" x14ac:dyDescent="0.25">
      <c r="A112" s="206"/>
      <c r="B112" s="207"/>
      <c r="C112" s="208" t="s">
        <v>98</v>
      </c>
      <c r="D112" s="209" t="s">
        <v>99</v>
      </c>
      <c r="E112" s="195">
        <f>'POSEBNI DIO'!C311</f>
        <v>49.25</v>
      </c>
      <c r="F112" s="195">
        <f>'POSEBNI DIO'!D311</f>
        <v>350</v>
      </c>
      <c r="G112" s="195">
        <f>'POSEBNI DIO'!E311</f>
        <v>210.82</v>
      </c>
      <c r="H112" s="195">
        <f t="shared" si="11"/>
        <v>428.06091370558369</v>
      </c>
      <c r="I112" s="211">
        <f t="shared" si="12"/>
        <v>60.234285714285704</v>
      </c>
    </row>
    <row r="113" spans="1:12" s="278" customFormat="1" ht="12" x14ac:dyDescent="0.25">
      <c r="A113" s="216"/>
      <c r="B113" s="217">
        <v>3213</v>
      </c>
      <c r="C113" s="219"/>
      <c r="D113" s="217" t="s">
        <v>139</v>
      </c>
      <c r="E113" s="194">
        <f>E114+E115</f>
        <v>7870.92</v>
      </c>
      <c r="F113" s="194">
        <f t="shared" ref="F113:G113" si="28">F114+F115</f>
        <v>10616.55</v>
      </c>
      <c r="G113" s="194">
        <f t="shared" si="28"/>
        <v>14771.929999999998</v>
      </c>
      <c r="H113" s="194">
        <f t="shared" si="11"/>
        <v>187.67729820656288</v>
      </c>
      <c r="I113" s="204">
        <f t="shared" si="12"/>
        <v>139.14058710221303</v>
      </c>
    </row>
    <row r="114" spans="1:12" s="280" customFormat="1" x14ac:dyDescent="0.25">
      <c r="A114" s="206"/>
      <c r="B114" s="207"/>
      <c r="C114" s="232" t="s">
        <v>111</v>
      </c>
      <c r="D114" s="220" t="s">
        <v>112</v>
      </c>
      <c r="E114" s="195">
        <f>'POSEBNI DIO'!C110</f>
        <v>653</v>
      </c>
      <c r="F114" s="195">
        <f>'POSEBNI DIO'!D110</f>
        <v>616.54999999999995</v>
      </c>
      <c r="G114" s="195">
        <f>'POSEBNI DIO'!E110</f>
        <v>616.54999999999995</v>
      </c>
      <c r="H114" s="195">
        <f t="shared" si="11"/>
        <v>94.418070444104131</v>
      </c>
      <c r="I114" s="211">
        <f t="shared" si="12"/>
        <v>100</v>
      </c>
    </row>
    <row r="115" spans="1:12" s="280" customFormat="1" x14ac:dyDescent="0.25">
      <c r="A115" s="206"/>
      <c r="B115" s="207"/>
      <c r="C115" s="232" t="s">
        <v>96</v>
      </c>
      <c r="D115" s="220" t="s">
        <v>216</v>
      </c>
      <c r="E115" s="195">
        <f>'POSEBNI DIO'!C382</f>
        <v>7217.92</v>
      </c>
      <c r="F115" s="195">
        <f>'POSEBNI DIO'!D382</f>
        <v>10000</v>
      </c>
      <c r="G115" s="195">
        <f>'POSEBNI DIO'!E382</f>
        <v>14155.38</v>
      </c>
      <c r="H115" s="195">
        <f t="shared" si="11"/>
        <v>196.11439306614648</v>
      </c>
      <c r="I115" s="211">
        <f t="shared" si="12"/>
        <v>141.5538</v>
      </c>
    </row>
    <row r="116" spans="1:12" s="280" customFormat="1" x14ac:dyDescent="0.25">
      <c r="A116" s="45"/>
      <c r="B116" s="12">
        <v>322</v>
      </c>
      <c r="C116" s="38"/>
      <c r="D116" s="12" t="s">
        <v>165</v>
      </c>
      <c r="E116" s="80">
        <f>E117+E124+E131+E135+E140+E147</f>
        <v>88837.250000000015</v>
      </c>
      <c r="F116" s="80">
        <f t="shared" ref="F116:G116" si="29">F117+F124+F131+F135+F140+F147</f>
        <v>117373.05</v>
      </c>
      <c r="G116" s="80">
        <f t="shared" si="29"/>
        <v>106861.46</v>
      </c>
      <c r="H116" s="80">
        <f t="shared" si="11"/>
        <v>120.28902290424341</v>
      </c>
      <c r="I116" s="92">
        <f t="shared" si="12"/>
        <v>91.044289979684436</v>
      </c>
      <c r="L116" s="292"/>
    </row>
    <row r="117" spans="1:12" s="279" customFormat="1" ht="12" x14ac:dyDescent="0.25">
      <c r="A117" s="216"/>
      <c r="B117" s="217">
        <v>3221</v>
      </c>
      <c r="C117" s="219"/>
      <c r="D117" s="217" t="s">
        <v>140</v>
      </c>
      <c r="E117" s="194">
        <f t="shared" ref="E117" si="30">SUM(E118:E123)</f>
        <v>9999.58</v>
      </c>
      <c r="F117" s="194">
        <f t="shared" ref="F117:G117" si="31">SUM(F118:F123)</f>
        <v>21428.629999999997</v>
      </c>
      <c r="G117" s="194">
        <f t="shared" si="31"/>
        <v>17729.77</v>
      </c>
      <c r="H117" s="194">
        <f t="shared" si="11"/>
        <v>177.30514681616629</v>
      </c>
      <c r="I117" s="204">
        <f t="shared" si="12"/>
        <v>82.738700514218607</v>
      </c>
    </row>
    <row r="118" spans="1:12" s="278" customFormat="1" ht="12" x14ac:dyDescent="0.25">
      <c r="A118" s="206"/>
      <c r="B118" s="207"/>
      <c r="C118" s="232" t="s">
        <v>110</v>
      </c>
      <c r="D118" s="208" t="s">
        <v>17</v>
      </c>
      <c r="E118" s="195">
        <f>'POSEBNI DIO'!C34+'POSEBNI DIO'!C98</f>
        <v>0</v>
      </c>
      <c r="F118" s="195">
        <f>'POSEBNI DIO'!D34+'POSEBNI DIO'!D98</f>
        <v>7000</v>
      </c>
      <c r="G118" s="195">
        <f>'POSEBNI DIO'!E34+'POSEBNI DIO'!E98</f>
        <v>7000</v>
      </c>
      <c r="H118" s="195" t="e">
        <f t="shared" si="11"/>
        <v>#DIV/0!</v>
      </c>
      <c r="I118" s="211">
        <f t="shared" si="12"/>
        <v>100</v>
      </c>
    </row>
    <row r="119" spans="1:12" s="278" customFormat="1" ht="12" x14ac:dyDescent="0.25">
      <c r="A119" s="206"/>
      <c r="B119" s="207"/>
      <c r="C119" s="232" t="s">
        <v>111</v>
      </c>
      <c r="D119" s="220" t="s">
        <v>112</v>
      </c>
      <c r="E119" s="195">
        <f>'POSEBNI DIO'!C112</f>
        <v>9866</v>
      </c>
      <c r="F119" s="195">
        <f>'POSEBNI DIO'!D112</f>
        <v>8655.6299999999992</v>
      </c>
      <c r="G119" s="195">
        <f>'POSEBNI DIO'!E112</f>
        <v>8655.6299999999992</v>
      </c>
      <c r="H119" s="195">
        <f t="shared" si="11"/>
        <v>87.731907561321691</v>
      </c>
      <c r="I119" s="211">
        <f t="shared" si="12"/>
        <v>100</v>
      </c>
    </row>
    <row r="120" spans="1:12" s="278" customFormat="1" ht="12" x14ac:dyDescent="0.25">
      <c r="A120" s="206"/>
      <c r="B120" s="207"/>
      <c r="C120" s="208" t="s">
        <v>101</v>
      </c>
      <c r="D120" s="209" t="s">
        <v>102</v>
      </c>
      <c r="E120" s="195">
        <f>'POSEBNI DIO'!C142</f>
        <v>0</v>
      </c>
      <c r="F120" s="195">
        <f>'POSEBNI DIO'!D142</f>
        <v>0</v>
      </c>
      <c r="G120" s="195">
        <f>'POSEBNI DIO'!E142</f>
        <v>0</v>
      </c>
      <c r="H120" s="195" t="e">
        <f t="shared" si="11"/>
        <v>#DIV/0!</v>
      </c>
      <c r="I120" s="211" t="e">
        <f t="shared" si="12"/>
        <v>#DIV/0!</v>
      </c>
    </row>
    <row r="121" spans="1:12" s="278" customFormat="1" ht="12" x14ac:dyDescent="0.25">
      <c r="A121" s="206"/>
      <c r="B121" s="207"/>
      <c r="C121" s="208" t="s">
        <v>95</v>
      </c>
      <c r="D121" s="209" t="s">
        <v>104</v>
      </c>
      <c r="E121" s="195">
        <f>'POSEBNI DIO'!C53+'POSEBNI DIO'!C293</f>
        <v>133.58000000000001</v>
      </c>
      <c r="F121" s="195">
        <f>'POSEBNI DIO'!D53+'POSEBNI DIO'!D293</f>
        <v>3600</v>
      </c>
      <c r="G121" s="195">
        <f>'POSEBNI DIO'!E53+'POSEBNI DIO'!E293</f>
        <v>2074.14</v>
      </c>
      <c r="H121" s="195">
        <f t="shared" si="11"/>
        <v>1552.7324449767925</v>
      </c>
      <c r="I121" s="211">
        <f t="shared" si="12"/>
        <v>57.614999999999995</v>
      </c>
    </row>
    <row r="122" spans="1:12" s="278" customFormat="1" ht="12" x14ac:dyDescent="0.25">
      <c r="A122" s="206"/>
      <c r="B122" s="207"/>
      <c r="C122" s="208" t="s">
        <v>98</v>
      </c>
      <c r="D122" s="209" t="s">
        <v>99</v>
      </c>
      <c r="E122" s="195">
        <f>'POSEBNI DIO'!C82+'POSEBNI DIO'!C222</f>
        <v>0</v>
      </c>
      <c r="F122" s="195">
        <f>'POSEBNI DIO'!D82+'POSEBNI DIO'!D222</f>
        <v>0</v>
      </c>
      <c r="G122" s="195">
        <f>'POSEBNI DIO'!E82+'POSEBNI DIO'!E222</f>
        <v>0</v>
      </c>
      <c r="H122" s="195" t="e">
        <f t="shared" si="11"/>
        <v>#DIV/0!</v>
      </c>
      <c r="I122" s="211" t="e">
        <f t="shared" si="12"/>
        <v>#DIV/0!</v>
      </c>
    </row>
    <row r="123" spans="1:12" s="278" customFormat="1" ht="12" x14ac:dyDescent="0.25">
      <c r="A123" s="206"/>
      <c r="B123" s="217"/>
      <c r="C123" s="208" t="s">
        <v>106</v>
      </c>
      <c r="D123" s="209" t="s">
        <v>107</v>
      </c>
      <c r="E123" s="195">
        <f>'POSEBNI DIO'!C250</f>
        <v>0</v>
      </c>
      <c r="F123" s="195">
        <f>'POSEBNI DIO'!D250</f>
        <v>2173</v>
      </c>
      <c r="G123" s="195">
        <f>'POSEBNI DIO'!E250</f>
        <v>0</v>
      </c>
      <c r="H123" s="195" t="e">
        <f t="shared" si="11"/>
        <v>#DIV/0!</v>
      </c>
      <c r="I123" s="211">
        <f t="shared" si="12"/>
        <v>0</v>
      </c>
    </row>
    <row r="124" spans="1:12" s="279" customFormat="1" ht="12" x14ac:dyDescent="0.25">
      <c r="A124" s="216"/>
      <c r="B124" s="217">
        <v>3222</v>
      </c>
      <c r="C124" s="219"/>
      <c r="D124" s="217" t="s">
        <v>168</v>
      </c>
      <c r="E124" s="194">
        <f>SUM(E125:E130)</f>
        <v>44231.83</v>
      </c>
      <c r="F124" s="194">
        <f t="shared" ref="F124:G124" si="32">SUM(F125:F130)</f>
        <v>52482</v>
      </c>
      <c r="G124" s="194">
        <f t="shared" si="32"/>
        <v>47397</v>
      </c>
      <c r="H124" s="194">
        <f t="shared" si="11"/>
        <v>107.15586490543123</v>
      </c>
      <c r="I124" s="204">
        <f t="shared" si="12"/>
        <v>90.310963759003087</v>
      </c>
    </row>
    <row r="125" spans="1:12" s="278" customFormat="1" ht="12" x14ac:dyDescent="0.25">
      <c r="A125" s="206"/>
      <c r="B125" s="207"/>
      <c r="C125" s="232" t="s">
        <v>110</v>
      </c>
      <c r="D125" s="208" t="s">
        <v>17</v>
      </c>
      <c r="E125" s="195">
        <f>'POSEBNI DIO'!C48</f>
        <v>0</v>
      </c>
      <c r="F125" s="195">
        <f>'POSEBNI DIO'!D48</f>
        <v>0</v>
      </c>
      <c r="G125" s="195">
        <f>'POSEBNI DIO'!E48</f>
        <v>0</v>
      </c>
      <c r="H125" s="195" t="e">
        <f t="shared" si="11"/>
        <v>#DIV/0!</v>
      </c>
      <c r="I125" s="211" t="e">
        <f t="shared" si="12"/>
        <v>#DIV/0!</v>
      </c>
    </row>
    <row r="126" spans="1:12" s="278" customFormat="1" ht="12" x14ac:dyDescent="0.25">
      <c r="A126" s="206"/>
      <c r="B126" s="207"/>
      <c r="C126" s="208" t="s">
        <v>95</v>
      </c>
      <c r="D126" s="209" t="s">
        <v>104</v>
      </c>
      <c r="E126" s="195">
        <f>'POSEBNI DIO'!C54+'POSEBNI DIO'!C294</f>
        <v>3419.84</v>
      </c>
      <c r="F126" s="195">
        <f>'POSEBNI DIO'!D54+'POSEBNI DIO'!D294</f>
        <v>8482</v>
      </c>
      <c r="G126" s="195">
        <f>'POSEBNI DIO'!E54+'POSEBNI DIO'!E294</f>
        <v>7461.47</v>
      </c>
      <c r="H126" s="195">
        <f t="shared" si="11"/>
        <v>218.18184476466735</v>
      </c>
      <c r="I126" s="211">
        <f t="shared" si="12"/>
        <v>87.968285781655283</v>
      </c>
    </row>
    <row r="127" spans="1:12" s="278" customFormat="1" ht="12" x14ac:dyDescent="0.25">
      <c r="A127" s="206"/>
      <c r="B127" s="207"/>
      <c r="C127" s="208" t="s">
        <v>117</v>
      </c>
      <c r="D127" s="209" t="s">
        <v>218</v>
      </c>
      <c r="E127" s="195">
        <f>'POSEBNI DIO'!C67</f>
        <v>2441.2800000000002</v>
      </c>
      <c r="F127" s="195">
        <f>'POSEBNI DIO'!D67</f>
        <v>4000</v>
      </c>
      <c r="G127" s="195">
        <f>'POSEBNI DIO'!E67</f>
        <v>1982.04</v>
      </c>
      <c r="H127" s="195">
        <f t="shared" si="11"/>
        <v>81.188556822650398</v>
      </c>
      <c r="I127" s="211">
        <f t="shared" si="12"/>
        <v>49.551000000000002</v>
      </c>
    </row>
    <row r="128" spans="1:12" s="278" customFormat="1" ht="12" x14ac:dyDescent="0.25">
      <c r="A128" s="206"/>
      <c r="B128" s="207"/>
      <c r="C128" s="232" t="s">
        <v>96</v>
      </c>
      <c r="D128" s="220" t="s">
        <v>216</v>
      </c>
      <c r="E128" s="195">
        <f>'POSEBNI DIO'!C72+'POSEBNI DIO'!C384</f>
        <v>36270.6</v>
      </c>
      <c r="F128" s="195">
        <f>'POSEBNI DIO'!D72+'POSEBNI DIO'!D384</f>
        <v>40000</v>
      </c>
      <c r="G128" s="195">
        <f>'POSEBNI DIO'!E72+'POSEBNI DIO'!E384</f>
        <v>37953.49</v>
      </c>
      <c r="H128" s="195">
        <f t="shared" si="11"/>
        <v>104.63981847556974</v>
      </c>
      <c r="I128" s="211">
        <f t="shared" si="12"/>
        <v>94.883724999999998</v>
      </c>
    </row>
    <row r="129" spans="1:11" s="279" customFormat="1" ht="12" x14ac:dyDescent="0.25">
      <c r="A129" s="206"/>
      <c r="B129" s="207"/>
      <c r="C129" s="208" t="s">
        <v>115</v>
      </c>
      <c r="D129" s="209" t="s">
        <v>217</v>
      </c>
      <c r="E129" s="195">
        <f>'POSEBNI DIO'!C77</f>
        <v>2100.11</v>
      </c>
      <c r="F129" s="195">
        <f>'POSEBNI DIO'!D77</f>
        <v>0</v>
      </c>
      <c r="G129" s="195">
        <f>'POSEBNI DIO'!E77</f>
        <v>0</v>
      </c>
      <c r="H129" s="195">
        <f t="shared" si="11"/>
        <v>0</v>
      </c>
      <c r="I129" s="211" t="e">
        <f t="shared" si="12"/>
        <v>#DIV/0!</v>
      </c>
    </row>
    <row r="130" spans="1:11" s="278" customFormat="1" ht="12" x14ac:dyDescent="0.25">
      <c r="A130" s="206"/>
      <c r="B130" s="207"/>
      <c r="C130" s="208" t="s">
        <v>98</v>
      </c>
      <c r="D130" s="209" t="s">
        <v>99</v>
      </c>
      <c r="E130" s="195">
        <f>'POSEBNI DIO'!C83</f>
        <v>0</v>
      </c>
      <c r="F130" s="195">
        <f>'POSEBNI DIO'!D83</f>
        <v>0</v>
      </c>
      <c r="G130" s="195">
        <f>'POSEBNI DIO'!E83</f>
        <v>0</v>
      </c>
      <c r="H130" s="195" t="e">
        <f t="shared" si="11"/>
        <v>#DIV/0!</v>
      </c>
      <c r="I130" s="211" t="e">
        <f t="shared" si="12"/>
        <v>#DIV/0!</v>
      </c>
    </row>
    <row r="131" spans="1:11" s="280" customFormat="1" x14ac:dyDescent="0.25">
      <c r="A131" s="216"/>
      <c r="B131" s="217">
        <v>3223</v>
      </c>
      <c r="C131" s="219"/>
      <c r="D131" s="217" t="s">
        <v>136</v>
      </c>
      <c r="E131" s="194">
        <f>E132+E133+E134</f>
        <v>25064.57</v>
      </c>
      <c r="F131" s="194">
        <f t="shared" ref="F131:G131" si="33">F132+F133+F134</f>
        <v>29131.08</v>
      </c>
      <c r="G131" s="194">
        <f t="shared" si="33"/>
        <v>27812.910000000003</v>
      </c>
      <c r="H131" s="194">
        <f t="shared" si="11"/>
        <v>110.96503949598977</v>
      </c>
      <c r="I131" s="204">
        <f t="shared" si="12"/>
        <v>95.475039030478797</v>
      </c>
    </row>
    <row r="132" spans="1:11" s="279" customFormat="1" ht="12" x14ac:dyDescent="0.25">
      <c r="A132" s="206"/>
      <c r="B132" s="207"/>
      <c r="C132" s="232" t="s">
        <v>110</v>
      </c>
      <c r="D132" s="208" t="s">
        <v>17</v>
      </c>
      <c r="E132" s="195">
        <f>'POSEBNI DIO'!C99</f>
        <v>0</v>
      </c>
      <c r="F132" s="195">
        <f>'POSEBNI DIO'!D99</f>
        <v>8000</v>
      </c>
      <c r="G132" s="195">
        <f>'POSEBNI DIO'!E99</f>
        <v>8000</v>
      </c>
      <c r="H132" s="195" t="e">
        <f t="shared" si="11"/>
        <v>#DIV/0!</v>
      </c>
      <c r="I132" s="211">
        <f t="shared" si="12"/>
        <v>100</v>
      </c>
      <c r="K132" s="293"/>
    </row>
    <row r="133" spans="1:11" s="279" customFormat="1" ht="12" x14ac:dyDescent="0.25">
      <c r="A133" s="206"/>
      <c r="B133" s="207"/>
      <c r="C133" s="232" t="s">
        <v>111</v>
      </c>
      <c r="D133" s="220" t="s">
        <v>112</v>
      </c>
      <c r="E133" s="195">
        <f>'POSEBNI DIO'!C113</f>
        <v>23958</v>
      </c>
      <c r="F133" s="195">
        <f>'POSEBNI DIO'!D113</f>
        <v>18161.080000000002</v>
      </c>
      <c r="G133" s="195">
        <f>'POSEBNI DIO'!E113</f>
        <v>18161.080000000002</v>
      </c>
      <c r="H133" s="195">
        <f t="shared" si="11"/>
        <v>75.80382335754237</v>
      </c>
      <c r="I133" s="211">
        <f t="shared" si="12"/>
        <v>100</v>
      </c>
      <c r="K133" s="293"/>
    </row>
    <row r="134" spans="1:11" s="279" customFormat="1" ht="12" x14ac:dyDescent="0.25">
      <c r="A134" s="206"/>
      <c r="B134" s="207"/>
      <c r="C134" s="208" t="s">
        <v>101</v>
      </c>
      <c r="D134" s="209" t="s">
        <v>102</v>
      </c>
      <c r="E134" s="195">
        <f>'POSEBNI DIO'!C143</f>
        <v>1106.57</v>
      </c>
      <c r="F134" s="195">
        <f>'POSEBNI DIO'!D143</f>
        <v>2970</v>
      </c>
      <c r="G134" s="195">
        <f>'POSEBNI DIO'!E143</f>
        <v>1651.83</v>
      </c>
      <c r="H134" s="195"/>
      <c r="I134" s="211"/>
      <c r="K134" s="293"/>
    </row>
    <row r="135" spans="1:11" s="278" customFormat="1" ht="12" x14ac:dyDescent="0.25">
      <c r="A135" s="216"/>
      <c r="B135" s="217">
        <v>3224</v>
      </c>
      <c r="C135" s="219"/>
      <c r="D135" s="217" t="s">
        <v>134</v>
      </c>
      <c r="E135" s="194">
        <f>SUM(E136:E139)</f>
        <v>4395.57</v>
      </c>
      <c r="F135" s="194">
        <f t="shared" ref="F135:G135" si="34">SUM(F136:F139)</f>
        <v>3492</v>
      </c>
      <c r="G135" s="194">
        <f t="shared" si="34"/>
        <v>3492</v>
      </c>
      <c r="H135" s="194">
        <f t="shared" si="11"/>
        <v>79.443621646339395</v>
      </c>
      <c r="I135" s="204">
        <f t="shared" si="12"/>
        <v>100</v>
      </c>
    </row>
    <row r="136" spans="1:11" s="278" customFormat="1" ht="12" x14ac:dyDescent="0.25">
      <c r="A136" s="206"/>
      <c r="B136" s="207"/>
      <c r="C136" s="232" t="s">
        <v>111</v>
      </c>
      <c r="D136" s="220" t="s">
        <v>112</v>
      </c>
      <c r="E136" s="195">
        <f>'POSEBNI DIO'!C114</f>
        <v>3289</v>
      </c>
      <c r="F136" s="195">
        <f>'POSEBNI DIO'!D114</f>
        <v>3492</v>
      </c>
      <c r="G136" s="195">
        <f>'POSEBNI DIO'!E114</f>
        <v>3492</v>
      </c>
      <c r="H136" s="195">
        <f t="shared" si="11"/>
        <v>106.17208878078443</v>
      </c>
      <c r="I136" s="211">
        <f t="shared" si="12"/>
        <v>100</v>
      </c>
    </row>
    <row r="137" spans="1:11" s="278" customFormat="1" ht="12" x14ac:dyDescent="0.25">
      <c r="A137" s="206"/>
      <c r="B137" s="207"/>
      <c r="C137" s="208" t="s">
        <v>101</v>
      </c>
      <c r="D137" s="209" t="s">
        <v>102</v>
      </c>
      <c r="E137" s="195">
        <f>'POSEBNI DIO'!C143</f>
        <v>1106.57</v>
      </c>
      <c r="F137" s="195">
        <v>0</v>
      </c>
      <c r="G137" s="195">
        <v>0</v>
      </c>
      <c r="H137" s="195">
        <f t="shared" si="11"/>
        <v>0</v>
      </c>
      <c r="I137" s="211" t="e">
        <f t="shared" si="12"/>
        <v>#DIV/0!</v>
      </c>
    </row>
    <row r="138" spans="1:11" s="278" customFormat="1" ht="12" x14ac:dyDescent="0.25">
      <c r="A138" s="206"/>
      <c r="B138" s="207"/>
      <c r="C138" s="208" t="s">
        <v>95</v>
      </c>
      <c r="D138" s="209" t="s">
        <v>104</v>
      </c>
      <c r="E138" s="195">
        <f>' Račun prihoda i rashoda'!K152</f>
        <v>0</v>
      </c>
      <c r="F138" s="195">
        <v>0</v>
      </c>
      <c r="G138" s="195">
        <f>' Račun prihoda i rashoda'!M152</f>
        <v>0</v>
      </c>
      <c r="H138" s="195" t="e">
        <f t="shared" si="11"/>
        <v>#DIV/0!</v>
      </c>
      <c r="I138" s="211" t="e">
        <f t="shared" si="12"/>
        <v>#DIV/0!</v>
      </c>
    </row>
    <row r="139" spans="1:11" s="278" customFormat="1" ht="12" x14ac:dyDescent="0.25">
      <c r="A139" s="206"/>
      <c r="B139" s="207"/>
      <c r="C139" s="208" t="s">
        <v>98</v>
      </c>
      <c r="D139" s="209" t="s">
        <v>99</v>
      </c>
      <c r="E139" s="195">
        <f>'POSEBNI DIO'!C84+'POSEBNI DIO'!C223</f>
        <v>0</v>
      </c>
      <c r="F139" s="195">
        <f>'POSEBNI DIO'!D84+'POSEBNI DIO'!D223</f>
        <v>0</v>
      </c>
      <c r="G139" s="195">
        <f>'POSEBNI DIO'!E84+'POSEBNI DIO'!E223</f>
        <v>0</v>
      </c>
      <c r="H139" s="195" t="e">
        <f t="shared" si="11"/>
        <v>#DIV/0!</v>
      </c>
      <c r="I139" s="211" t="e">
        <f t="shared" si="12"/>
        <v>#DIV/0!</v>
      </c>
    </row>
    <row r="140" spans="1:11" s="278" customFormat="1" ht="12" x14ac:dyDescent="0.25">
      <c r="A140" s="216"/>
      <c r="B140" s="217">
        <v>3225</v>
      </c>
      <c r="C140" s="219"/>
      <c r="D140" s="217" t="s">
        <v>141</v>
      </c>
      <c r="E140" s="194">
        <f t="shared" ref="E140:G140" si="35">SUM(E141:E146)</f>
        <v>4382.7</v>
      </c>
      <c r="F140" s="194">
        <f t="shared" si="35"/>
        <v>9779.34</v>
      </c>
      <c r="G140" s="194">
        <f t="shared" si="35"/>
        <v>9369.7799999999988</v>
      </c>
      <c r="H140" s="194">
        <f t="shared" si="11"/>
        <v>213.7901293723047</v>
      </c>
      <c r="I140" s="204">
        <f t="shared" si="12"/>
        <v>95.811987312027185</v>
      </c>
    </row>
    <row r="141" spans="1:11" s="279" customFormat="1" ht="12" x14ac:dyDescent="0.25">
      <c r="A141" s="206"/>
      <c r="B141" s="207"/>
      <c r="C141" s="232" t="s">
        <v>111</v>
      </c>
      <c r="D141" s="220" t="s">
        <v>112</v>
      </c>
      <c r="E141" s="195">
        <f>'POSEBNI DIO'!C115</f>
        <v>3454</v>
      </c>
      <c r="F141" s="195">
        <f>'POSEBNI DIO'!D115</f>
        <v>2154</v>
      </c>
      <c r="G141" s="195">
        <f>'POSEBNI DIO'!E115</f>
        <v>2154</v>
      </c>
      <c r="H141" s="195">
        <f t="shared" si="11"/>
        <v>62.362478286045167</v>
      </c>
      <c r="I141" s="211">
        <f t="shared" si="12"/>
        <v>100</v>
      </c>
    </row>
    <row r="142" spans="1:11" s="278" customFormat="1" ht="12" x14ac:dyDescent="0.25">
      <c r="A142" s="206"/>
      <c r="B142" s="207"/>
      <c r="C142" s="208" t="s">
        <v>101</v>
      </c>
      <c r="D142" s="209" t="s">
        <v>102</v>
      </c>
      <c r="E142" s="195">
        <f>'POSEBNI DIO'!C144</f>
        <v>0</v>
      </c>
      <c r="F142" s="195">
        <f>'POSEBNI DIO'!D144</f>
        <v>3000</v>
      </c>
      <c r="G142" s="195">
        <f>'POSEBNI DIO'!E144</f>
        <v>2841.57</v>
      </c>
      <c r="H142" s="195" t="e">
        <f t="shared" si="11"/>
        <v>#DIV/0!</v>
      </c>
      <c r="I142" s="211">
        <f t="shared" si="12"/>
        <v>94.719000000000008</v>
      </c>
    </row>
    <row r="143" spans="1:11" s="278" customFormat="1" ht="12" x14ac:dyDescent="0.25">
      <c r="A143" s="206"/>
      <c r="B143" s="207"/>
      <c r="C143" s="208" t="s">
        <v>95</v>
      </c>
      <c r="D143" s="209" t="s">
        <v>104</v>
      </c>
      <c r="E143" s="195">
        <f>'POSEBNI DIO'!C55+'POSEBNI DIO'!C295</f>
        <v>0</v>
      </c>
      <c r="F143" s="195">
        <f>'POSEBNI DIO'!D55+'POSEBNI DIO'!D295</f>
        <v>500</v>
      </c>
      <c r="G143" s="195">
        <f>'POSEBNI DIO'!E55+'POSEBNI DIO'!E295</f>
        <v>199.98</v>
      </c>
      <c r="H143" s="195" t="e">
        <f t="shared" si="11"/>
        <v>#DIV/0!</v>
      </c>
      <c r="I143" s="211">
        <f t="shared" si="12"/>
        <v>39.995999999999995</v>
      </c>
    </row>
    <row r="144" spans="1:11" s="278" customFormat="1" ht="12" x14ac:dyDescent="0.25">
      <c r="A144" s="206"/>
      <c r="B144" s="207"/>
      <c r="C144" s="208" t="s">
        <v>96</v>
      </c>
      <c r="D144" s="209" t="s">
        <v>97</v>
      </c>
      <c r="E144" s="195">
        <f>'POSEBNI DIO'!C186+'POSEBNI DIO'!C385</f>
        <v>928.7</v>
      </c>
      <c r="F144" s="195">
        <f>'POSEBNI DIO'!D186+'POSEBNI DIO'!D385</f>
        <v>4125.34</v>
      </c>
      <c r="G144" s="195">
        <f>'POSEBNI DIO'!E186+'POSEBNI DIO'!E385</f>
        <v>4174.2299999999996</v>
      </c>
      <c r="H144" s="195">
        <f t="shared" si="11"/>
        <v>449.47022719931084</v>
      </c>
      <c r="I144" s="211">
        <f t="shared" si="12"/>
        <v>101.1851144390523</v>
      </c>
    </row>
    <row r="145" spans="1:9" s="278" customFormat="1" ht="12" x14ac:dyDescent="0.25">
      <c r="A145" s="206"/>
      <c r="B145" s="207"/>
      <c r="C145" s="208" t="s">
        <v>98</v>
      </c>
      <c r="D145" s="209" t="s">
        <v>99</v>
      </c>
      <c r="E145" s="195">
        <f>'POSEBNI DIO'!C85+'POSEBNI DIO'!C224</f>
        <v>0</v>
      </c>
      <c r="F145" s="195">
        <f>'POSEBNI DIO'!D85+'POSEBNI DIO'!D224</f>
        <v>0</v>
      </c>
      <c r="G145" s="195">
        <f>'POSEBNI DIO'!E85+'POSEBNI DIO'!E224</f>
        <v>0</v>
      </c>
      <c r="H145" s="195" t="e">
        <f t="shared" si="11"/>
        <v>#DIV/0!</v>
      </c>
      <c r="I145" s="211" t="e">
        <f t="shared" si="12"/>
        <v>#DIV/0!</v>
      </c>
    </row>
    <row r="146" spans="1:9" s="278" customFormat="1" ht="12" x14ac:dyDescent="0.25">
      <c r="A146" s="206"/>
      <c r="B146" s="217"/>
      <c r="C146" s="208" t="s">
        <v>106</v>
      </c>
      <c r="D146" s="209" t="s">
        <v>107</v>
      </c>
      <c r="E146" s="195">
        <f>'POSEBNI DIO'!C251</f>
        <v>0</v>
      </c>
      <c r="F146" s="195">
        <f>'POSEBNI DIO'!D251</f>
        <v>0</v>
      </c>
      <c r="G146" s="195">
        <f>'POSEBNI DIO'!E251</f>
        <v>0</v>
      </c>
      <c r="H146" s="195" t="e">
        <f t="shared" si="11"/>
        <v>#DIV/0!</v>
      </c>
      <c r="I146" s="211" t="e">
        <f t="shared" si="12"/>
        <v>#DIV/0!</v>
      </c>
    </row>
    <row r="147" spans="1:9" s="278" customFormat="1" ht="12" x14ac:dyDescent="0.25">
      <c r="A147" s="216"/>
      <c r="B147" s="217">
        <v>3227</v>
      </c>
      <c r="C147" s="219"/>
      <c r="D147" s="217" t="s">
        <v>142</v>
      </c>
      <c r="E147" s="194">
        <f t="shared" ref="E147:G147" si="36">SUM(E148:E148)</f>
        <v>763</v>
      </c>
      <c r="F147" s="194">
        <f t="shared" si="36"/>
        <v>1060</v>
      </c>
      <c r="G147" s="194">
        <f t="shared" si="36"/>
        <v>1060</v>
      </c>
      <c r="H147" s="194">
        <f t="shared" si="11"/>
        <v>138.92529488859765</v>
      </c>
      <c r="I147" s="204">
        <f t="shared" si="12"/>
        <v>100</v>
      </c>
    </row>
    <row r="148" spans="1:9" s="279" customFormat="1" ht="12" x14ac:dyDescent="0.25">
      <c r="A148" s="206"/>
      <c r="B148" s="207"/>
      <c r="C148" s="232" t="s">
        <v>111</v>
      </c>
      <c r="D148" s="220" t="s">
        <v>112</v>
      </c>
      <c r="E148" s="195">
        <f>'POSEBNI DIO'!C116</f>
        <v>763</v>
      </c>
      <c r="F148" s="195">
        <f>'POSEBNI DIO'!D116</f>
        <v>1060</v>
      </c>
      <c r="G148" s="195">
        <f>'POSEBNI DIO'!E116</f>
        <v>1060</v>
      </c>
      <c r="H148" s="195">
        <f t="shared" si="11"/>
        <v>138.92529488859765</v>
      </c>
      <c r="I148" s="211">
        <f t="shared" si="12"/>
        <v>100</v>
      </c>
    </row>
    <row r="149" spans="1:9" s="278" customFormat="1" ht="12.75" x14ac:dyDescent="0.25">
      <c r="A149" s="45"/>
      <c r="B149" s="12">
        <v>323</v>
      </c>
      <c r="C149" s="38"/>
      <c r="D149" s="12" t="s">
        <v>166</v>
      </c>
      <c r="E149" s="80">
        <f>E150+E155+E161+E163+E165+E168+E174+E177</f>
        <v>35983.199999999997</v>
      </c>
      <c r="F149" s="80">
        <f t="shared" ref="F149:G149" si="37">F150+F155+F161+F163+F165+F168+F174+F177</f>
        <v>49936.9</v>
      </c>
      <c r="G149" s="80">
        <f t="shared" si="37"/>
        <v>47523.25</v>
      </c>
      <c r="H149" s="80">
        <f t="shared" si="11"/>
        <v>132.07066075279576</v>
      </c>
      <c r="I149" s="92">
        <f t="shared" si="12"/>
        <v>95.166600249514886</v>
      </c>
    </row>
    <row r="150" spans="1:9" s="279" customFormat="1" ht="12" x14ac:dyDescent="0.25">
      <c r="A150" s="216"/>
      <c r="B150" s="217">
        <v>3231</v>
      </c>
      <c r="C150" s="219"/>
      <c r="D150" s="217" t="s">
        <v>143</v>
      </c>
      <c r="E150" s="194">
        <f>SUM(E151:E154)</f>
        <v>4494</v>
      </c>
      <c r="F150" s="194">
        <f t="shared" ref="F150:G150" si="38">SUM(F151:F154)</f>
        <v>9702</v>
      </c>
      <c r="G150" s="194">
        <f t="shared" si="38"/>
        <v>9597.6</v>
      </c>
      <c r="H150" s="194">
        <f t="shared" si="11"/>
        <v>213.56475300400538</v>
      </c>
      <c r="I150" s="204">
        <f t="shared" si="12"/>
        <v>98.923933209647501</v>
      </c>
    </row>
    <row r="151" spans="1:9" s="278" customFormat="1" ht="12" x14ac:dyDescent="0.25">
      <c r="A151" s="206"/>
      <c r="B151" s="207"/>
      <c r="C151" s="232" t="s">
        <v>111</v>
      </c>
      <c r="D151" s="220" t="s">
        <v>112</v>
      </c>
      <c r="E151" s="195">
        <f>'POSEBNI DIO'!C118</f>
        <v>4494</v>
      </c>
      <c r="F151" s="195">
        <f>'POSEBNI DIO'!D118</f>
        <v>4294</v>
      </c>
      <c r="G151" s="195">
        <f>'POSEBNI DIO'!E118</f>
        <v>4294</v>
      </c>
      <c r="H151" s="195">
        <f t="shared" si="11"/>
        <v>95.549621717846009</v>
      </c>
      <c r="I151" s="211">
        <f t="shared" si="12"/>
        <v>100</v>
      </c>
    </row>
    <row r="152" spans="1:9" s="278" customFormat="1" ht="12" x14ac:dyDescent="0.25">
      <c r="A152" s="206"/>
      <c r="B152" s="207"/>
      <c r="C152" s="208" t="s">
        <v>101</v>
      </c>
      <c r="D152" s="209" t="s">
        <v>102</v>
      </c>
      <c r="E152" s="195">
        <f>'POSEBNI DIO'!C146</f>
        <v>0</v>
      </c>
      <c r="F152" s="195">
        <f>'POSEBNI DIO'!D146</f>
        <v>0</v>
      </c>
      <c r="G152" s="195">
        <f>'POSEBNI DIO'!E146</f>
        <v>0</v>
      </c>
      <c r="H152" s="195" t="e">
        <f t="shared" si="11"/>
        <v>#DIV/0!</v>
      </c>
      <c r="I152" s="211" t="e">
        <f t="shared" si="12"/>
        <v>#DIV/0!</v>
      </c>
    </row>
    <row r="153" spans="1:9" s="278" customFormat="1" ht="12" x14ac:dyDescent="0.25">
      <c r="A153" s="206"/>
      <c r="B153" s="207"/>
      <c r="C153" s="208" t="s">
        <v>96</v>
      </c>
      <c r="D153" s="209" t="s">
        <v>97</v>
      </c>
      <c r="E153" s="195">
        <f>'POSEBNI DIO'!C188+'POSEBNI DIO'!C387</f>
        <v>0</v>
      </c>
      <c r="F153" s="195">
        <f>'POSEBNI DIO'!D188+'POSEBNI DIO'!D387</f>
        <v>4028</v>
      </c>
      <c r="G153" s="195">
        <f>'POSEBNI DIO'!E188+'POSEBNI DIO'!E387</f>
        <v>3923.6</v>
      </c>
      <c r="H153" s="195" t="e">
        <f t="shared" si="11"/>
        <v>#DIV/0!</v>
      </c>
      <c r="I153" s="211">
        <f t="shared" si="12"/>
        <v>97.408142999006955</v>
      </c>
    </row>
    <row r="154" spans="1:9" s="278" customFormat="1" ht="12" x14ac:dyDescent="0.25">
      <c r="A154" s="206"/>
      <c r="B154" s="207"/>
      <c r="C154" s="208" t="s">
        <v>98</v>
      </c>
      <c r="D154" s="209" t="s">
        <v>99</v>
      </c>
      <c r="E154" s="195">
        <f>'POSEBNI DIO'!C226</f>
        <v>0</v>
      </c>
      <c r="F154" s="195">
        <f>'POSEBNI DIO'!D226</f>
        <v>1380</v>
      </c>
      <c r="G154" s="195">
        <f>'POSEBNI DIO'!E226</f>
        <v>1380</v>
      </c>
      <c r="H154" s="195" t="e">
        <f t="shared" si="11"/>
        <v>#DIV/0!</v>
      </c>
      <c r="I154" s="211">
        <f t="shared" si="12"/>
        <v>100</v>
      </c>
    </row>
    <row r="155" spans="1:9" s="279" customFormat="1" ht="12" x14ac:dyDescent="0.25">
      <c r="A155" s="216"/>
      <c r="B155" s="217">
        <v>3232</v>
      </c>
      <c r="C155" s="219"/>
      <c r="D155" s="217" t="s">
        <v>135</v>
      </c>
      <c r="E155" s="194">
        <f t="shared" ref="E155:G155" si="39">SUM(E156:E160)</f>
        <v>7435.6</v>
      </c>
      <c r="F155" s="194">
        <f t="shared" si="39"/>
        <v>19512.739999999998</v>
      </c>
      <c r="G155" s="194">
        <f t="shared" si="39"/>
        <v>19512.739999999998</v>
      </c>
      <c r="H155" s="194">
        <f t="shared" si="11"/>
        <v>262.42320727311846</v>
      </c>
      <c r="I155" s="204">
        <f t="shared" si="12"/>
        <v>100</v>
      </c>
    </row>
    <row r="156" spans="1:9" s="278" customFormat="1" ht="12" x14ac:dyDescent="0.25">
      <c r="A156" s="206"/>
      <c r="B156" s="207"/>
      <c r="C156" s="232" t="s">
        <v>111</v>
      </c>
      <c r="D156" s="220" t="s">
        <v>112</v>
      </c>
      <c r="E156" s="195">
        <f>'POSEBNI DIO'!C119+'POSEBNI DIO'!C324</f>
        <v>7435.6</v>
      </c>
      <c r="F156" s="195">
        <f>'POSEBNI DIO'!D119+'POSEBNI DIO'!D324</f>
        <v>19512.739999999998</v>
      </c>
      <c r="G156" s="195">
        <f>'POSEBNI DIO'!E119+'POSEBNI DIO'!E324</f>
        <v>19512.739999999998</v>
      </c>
      <c r="H156" s="195">
        <f t="shared" si="11"/>
        <v>262.42320727311846</v>
      </c>
      <c r="I156" s="211">
        <f t="shared" si="12"/>
        <v>100</v>
      </c>
    </row>
    <row r="157" spans="1:9" s="278" customFormat="1" ht="12" x14ac:dyDescent="0.25">
      <c r="A157" s="206"/>
      <c r="B157" s="207"/>
      <c r="C157" s="208" t="s">
        <v>101</v>
      </c>
      <c r="D157" s="209" t="s">
        <v>102</v>
      </c>
      <c r="E157" s="195">
        <f>'POSEBNI DIO'!C147</f>
        <v>0</v>
      </c>
      <c r="F157" s="195">
        <f>'POSEBNI DIO'!D147</f>
        <v>0</v>
      </c>
      <c r="G157" s="195">
        <f>'POSEBNI DIO'!E147</f>
        <v>0</v>
      </c>
      <c r="H157" s="195" t="e">
        <f t="shared" si="11"/>
        <v>#DIV/0!</v>
      </c>
      <c r="I157" s="211" t="e">
        <f t="shared" si="12"/>
        <v>#DIV/0!</v>
      </c>
    </row>
    <row r="158" spans="1:9" s="278" customFormat="1" ht="12" x14ac:dyDescent="0.25">
      <c r="A158" s="206"/>
      <c r="B158" s="207"/>
      <c r="C158" s="208" t="s">
        <v>95</v>
      </c>
      <c r="D158" s="209" t="s">
        <v>104</v>
      </c>
      <c r="E158" s="195">
        <f>'POSEBNI DIO'!C57</f>
        <v>0</v>
      </c>
      <c r="F158" s="195">
        <f>'POSEBNI DIO'!D57</f>
        <v>0</v>
      </c>
      <c r="G158" s="195">
        <f>'POSEBNI DIO'!E57</f>
        <v>0</v>
      </c>
      <c r="H158" s="195" t="e">
        <f t="shared" si="11"/>
        <v>#DIV/0!</v>
      </c>
      <c r="I158" s="211" t="e">
        <f t="shared" si="12"/>
        <v>#DIV/0!</v>
      </c>
    </row>
    <row r="159" spans="1:9" s="278" customFormat="1" ht="12" x14ac:dyDescent="0.25">
      <c r="A159" s="206"/>
      <c r="B159" s="207"/>
      <c r="C159" s="208" t="s">
        <v>98</v>
      </c>
      <c r="D159" s="209" t="s">
        <v>99</v>
      </c>
      <c r="E159" s="195">
        <f>'POSEBNI DIO'!C87+'POSEBNI DIO'!C227</f>
        <v>0</v>
      </c>
      <c r="F159" s="195">
        <f>'POSEBNI DIO'!D87+'POSEBNI DIO'!D227</f>
        <v>0</v>
      </c>
      <c r="G159" s="195">
        <f>'POSEBNI DIO'!E87+'POSEBNI DIO'!E227</f>
        <v>0</v>
      </c>
      <c r="H159" s="195" t="e">
        <f t="shared" si="11"/>
        <v>#DIV/0!</v>
      </c>
      <c r="I159" s="211" t="e">
        <f t="shared" si="12"/>
        <v>#DIV/0!</v>
      </c>
    </row>
    <row r="160" spans="1:9" s="278" customFormat="1" ht="12" x14ac:dyDescent="0.25">
      <c r="A160" s="206"/>
      <c r="B160" s="217"/>
      <c r="C160" s="208" t="s">
        <v>119</v>
      </c>
      <c r="D160" s="209" t="s">
        <v>120</v>
      </c>
      <c r="E160" s="195">
        <f>'POSEBNI DIO'!C271</f>
        <v>0</v>
      </c>
      <c r="F160" s="195">
        <f>'POSEBNI DIO'!D271</f>
        <v>0</v>
      </c>
      <c r="G160" s="195">
        <f>'POSEBNI DIO'!E271</f>
        <v>0</v>
      </c>
      <c r="H160" s="195" t="e">
        <f t="shared" si="11"/>
        <v>#DIV/0!</v>
      </c>
      <c r="I160" s="211" t="e">
        <f t="shared" si="12"/>
        <v>#DIV/0!</v>
      </c>
    </row>
    <row r="161" spans="1:11" s="278" customFormat="1" ht="12" x14ac:dyDescent="0.25">
      <c r="A161" s="216"/>
      <c r="B161" s="217">
        <v>3233</v>
      </c>
      <c r="C161" s="219"/>
      <c r="D161" s="217" t="s">
        <v>144</v>
      </c>
      <c r="E161" s="194">
        <f t="shared" ref="E161:G161" si="40">SUM(E162:E162)</f>
        <v>119</v>
      </c>
      <c r="F161" s="194">
        <f t="shared" si="40"/>
        <v>119</v>
      </c>
      <c r="G161" s="194">
        <f t="shared" si="40"/>
        <v>119</v>
      </c>
      <c r="H161" s="194">
        <f t="shared" si="11"/>
        <v>100</v>
      </c>
      <c r="I161" s="204">
        <f t="shared" si="12"/>
        <v>100</v>
      </c>
    </row>
    <row r="162" spans="1:11" s="279" customFormat="1" ht="12" x14ac:dyDescent="0.25">
      <c r="A162" s="206"/>
      <c r="B162" s="207"/>
      <c r="C162" s="232" t="s">
        <v>111</v>
      </c>
      <c r="D162" s="220" t="s">
        <v>112</v>
      </c>
      <c r="E162" s="195">
        <f>'POSEBNI DIO'!C120</f>
        <v>119</v>
      </c>
      <c r="F162" s="195">
        <f>'POSEBNI DIO'!D120</f>
        <v>119</v>
      </c>
      <c r="G162" s="195">
        <f>'POSEBNI DIO'!E120</f>
        <v>119</v>
      </c>
      <c r="H162" s="195">
        <f t="shared" si="11"/>
        <v>100</v>
      </c>
      <c r="I162" s="211">
        <f t="shared" si="12"/>
        <v>100</v>
      </c>
    </row>
    <row r="163" spans="1:11" s="278" customFormat="1" ht="12" x14ac:dyDescent="0.25">
      <c r="A163" s="216"/>
      <c r="B163" s="217">
        <v>3234</v>
      </c>
      <c r="C163" s="219"/>
      <c r="D163" s="217" t="s">
        <v>145</v>
      </c>
      <c r="E163" s="194">
        <f t="shared" ref="E163:G163" si="41">SUM(E164:E164)</f>
        <v>5389</v>
      </c>
      <c r="F163" s="194">
        <f t="shared" si="41"/>
        <v>4973.87</v>
      </c>
      <c r="G163" s="194">
        <f t="shared" si="41"/>
        <v>4973.87</v>
      </c>
      <c r="H163" s="194">
        <f t="shared" si="11"/>
        <v>92.296715531638512</v>
      </c>
      <c r="I163" s="204">
        <f t="shared" si="12"/>
        <v>100</v>
      </c>
    </row>
    <row r="164" spans="1:11" s="280" customFormat="1" x14ac:dyDescent="0.25">
      <c r="A164" s="206"/>
      <c r="B164" s="207"/>
      <c r="C164" s="232" t="s">
        <v>111</v>
      </c>
      <c r="D164" s="220" t="s">
        <v>112</v>
      </c>
      <c r="E164" s="195">
        <f>'POSEBNI DIO'!C121</f>
        <v>5389</v>
      </c>
      <c r="F164" s="195">
        <f>'POSEBNI DIO'!D121</f>
        <v>4973.87</v>
      </c>
      <c r="G164" s="195">
        <f>'POSEBNI DIO'!E121</f>
        <v>4973.87</v>
      </c>
      <c r="H164" s="195">
        <f t="shared" si="11"/>
        <v>92.296715531638512</v>
      </c>
      <c r="I164" s="211">
        <f t="shared" si="12"/>
        <v>100</v>
      </c>
      <c r="K164" s="292"/>
    </row>
    <row r="165" spans="1:11" s="279" customFormat="1" ht="12" x14ac:dyDescent="0.25">
      <c r="A165" s="216"/>
      <c r="B165" s="217">
        <v>3236</v>
      </c>
      <c r="C165" s="219"/>
      <c r="D165" s="217" t="s">
        <v>170</v>
      </c>
      <c r="E165" s="194">
        <f t="shared" ref="E165:G165" si="42">SUM(E166:E167)</f>
        <v>2264</v>
      </c>
      <c r="F165" s="194">
        <f t="shared" si="42"/>
        <v>3535.29</v>
      </c>
      <c r="G165" s="194">
        <f t="shared" si="42"/>
        <v>3535.29</v>
      </c>
      <c r="H165" s="194">
        <f t="shared" si="11"/>
        <v>156.15238515901061</v>
      </c>
      <c r="I165" s="204">
        <f t="shared" si="12"/>
        <v>100</v>
      </c>
    </row>
    <row r="166" spans="1:11" s="278" customFormat="1" ht="12" x14ac:dyDescent="0.25">
      <c r="A166" s="206"/>
      <c r="B166" s="207"/>
      <c r="C166" s="232" t="s">
        <v>111</v>
      </c>
      <c r="D166" s="220" t="s">
        <v>112</v>
      </c>
      <c r="E166" s="195">
        <f>'POSEBNI DIO'!C122</f>
        <v>2264</v>
      </c>
      <c r="F166" s="195">
        <f>'POSEBNI DIO'!D122</f>
        <v>3535.29</v>
      </c>
      <c r="G166" s="195">
        <f>'POSEBNI DIO'!E122</f>
        <v>3535.29</v>
      </c>
      <c r="H166" s="195">
        <f t="shared" si="11"/>
        <v>156.15238515901061</v>
      </c>
      <c r="I166" s="211">
        <f t="shared" si="12"/>
        <v>100</v>
      </c>
    </row>
    <row r="167" spans="1:11" s="278" customFormat="1" ht="12" x14ac:dyDescent="0.25">
      <c r="A167" s="206"/>
      <c r="B167" s="207"/>
      <c r="C167" s="208" t="s">
        <v>96</v>
      </c>
      <c r="D167" s="209" t="s">
        <v>97</v>
      </c>
      <c r="E167" s="195">
        <f>'POSEBNI DIO'!C189</f>
        <v>0</v>
      </c>
      <c r="F167" s="195">
        <f>'POSEBNI DIO'!D189</f>
        <v>0</v>
      </c>
      <c r="G167" s="195">
        <f>'POSEBNI DIO'!E189</f>
        <v>0</v>
      </c>
      <c r="H167" s="195" t="e">
        <f t="shared" si="11"/>
        <v>#DIV/0!</v>
      </c>
      <c r="I167" s="211" t="e">
        <f t="shared" si="12"/>
        <v>#DIV/0!</v>
      </c>
    </row>
    <row r="168" spans="1:11" s="278" customFormat="1" ht="12" x14ac:dyDescent="0.25">
      <c r="A168" s="216"/>
      <c r="B168" s="217">
        <v>3237</v>
      </c>
      <c r="C168" s="219"/>
      <c r="D168" s="217" t="s">
        <v>146</v>
      </c>
      <c r="E168" s="194">
        <f t="shared" ref="E168:G168" si="43">SUM(E169:E172)</f>
        <v>1380.6100000000001</v>
      </c>
      <c r="F168" s="194">
        <f t="shared" si="43"/>
        <v>2000</v>
      </c>
      <c r="G168" s="194">
        <f t="shared" si="43"/>
        <v>1139.5</v>
      </c>
      <c r="H168" s="194">
        <f t="shared" si="11"/>
        <v>82.535980472399871</v>
      </c>
      <c r="I168" s="204">
        <f t="shared" si="12"/>
        <v>56.974999999999994</v>
      </c>
    </row>
    <row r="169" spans="1:11" s="278" customFormat="1" ht="12" x14ac:dyDescent="0.25">
      <c r="A169" s="206"/>
      <c r="B169" s="207"/>
      <c r="C169" s="232" t="s">
        <v>110</v>
      </c>
      <c r="D169" s="208" t="s">
        <v>17</v>
      </c>
      <c r="E169" s="195">
        <f>'POSEBNI DIO'!C36</f>
        <v>0</v>
      </c>
      <c r="F169" s="195">
        <f>'POSEBNI DIO'!D36</f>
        <v>0</v>
      </c>
      <c r="G169" s="195">
        <f>'POSEBNI DIO'!E36</f>
        <v>0</v>
      </c>
      <c r="H169" s="195" t="e">
        <f t="shared" si="11"/>
        <v>#DIV/0!</v>
      </c>
      <c r="I169" s="211" t="e">
        <f t="shared" si="12"/>
        <v>#DIV/0!</v>
      </c>
    </row>
    <row r="170" spans="1:11" s="279" customFormat="1" ht="12" x14ac:dyDescent="0.25">
      <c r="A170" s="206"/>
      <c r="B170" s="207"/>
      <c r="C170" s="232" t="s">
        <v>111</v>
      </c>
      <c r="D170" s="220" t="s">
        <v>112</v>
      </c>
      <c r="E170" s="195">
        <f>'POSEBNI DIO'!C123</f>
        <v>0</v>
      </c>
      <c r="F170" s="195">
        <f>'POSEBNI DIO'!D123</f>
        <v>0</v>
      </c>
      <c r="G170" s="195">
        <f>'POSEBNI DIO'!E123</f>
        <v>0</v>
      </c>
      <c r="H170" s="195" t="e">
        <f t="shared" si="11"/>
        <v>#DIV/0!</v>
      </c>
      <c r="I170" s="211" t="e">
        <f t="shared" si="12"/>
        <v>#DIV/0!</v>
      </c>
    </row>
    <row r="171" spans="1:11" s="278" customFormat="1" ht="12" x14ac:dyDescent="0.25">
      <c r="A171" s="206"/>
      <c r="B171" s="207"/>
      <c r="C171" s="208" t="s">
        <v>101</v>
      </c>
      <c r="D171" s="209" t="s">
        <v>102</v>
      </c>
      <c r="E171" s="195">
        <f>'POSEBNI DIO'!C148</f>
        <v>821.57</v>
      </c>
      <c r="F171" s="195">
        <f>'POSEBNI DIO'!D148</f>
        <v>1000</v>
      </c>
      <c r="G171" s="195">
        <f>'POSEBNI DIO'!E148</f>
        <v>1139.5</v>
      </c>
      <c r="H171" s="195">
        <f t="shared" si="11"/>
        <v>138.6978589773239</v>
      </c>
      <c r="I171" s="211">
        <f t="shared" si="12"/>
        <v>113.94999999999999</v>
      </c>
    </row>
    <row r="172" spans="1:11" s="278" customFormat="1" ht="12" x14ac:dyDescent="0.25">
      <c r="A172" s="206"/>
      <c r="B172" s="217"/>
      <c r="C172" s="208" t="s">
        <v>96</v>
      </c>
      <c r="D172" s="209" t="s">
        <v>97</v>
      </c>
      <c r="E172" s="195">
        <f>'POSEBNI DIO'!C388</f>
        <v>559.04</v>
      </c>
      <c r="F172" s="195">
        <f>'POSEBNI DIO'!D388</f>
        <v>1000</v>
      </c>
      <c r="G172" s="195">
        <f>'POSEBNI DIO'!E388</f>
        <v>0</v>
      </c>
      <c r="H172" s="195">
        <f t="shared" si="11"/>
        <v>0</v>
      </c>
      <c r="I172" s="211">
        <f t="shared" si="12"/>
        <v>0</v>
      </c>
    </row>
    <row r="173" spans="1:11" s="278" customFormat="1" ht="12" x14ac:dyDescent="0.25">
      <c r="A173" s="206"/>
      <c r="B173" s="217"/>
      <c r="C173" s="208" t="s">
        <v>98</v>
      </c>
      <c r="D173" s="209" t="s">
        <v>99</v>
      </c>
      <c r="E173" s="195">
        <f>'POSEBNI DIO'!C228</f>
        <v>0</v>
      </c>
      <c r="F173" s="195">
        <f>'POSEBNI DIO'!D228</f>
        <v>0</v>
      </c>
      <c r="G173" s="195">
        <f>'POSEBNI DIO'!E228</f>
        <v>0</v>
      </c>
      <c r="H173" s="195"/>
      <c r="I173" s="211"/>
    </row>
    <row r="174" spans="1:11" s="278" customFormat="1" ht="12" x14ac:dyDescent="0.25">
      <c r="A174" s="216"/>
      <c r="B174" s="217">
        <v>3238</v>
      </c>
      <c r="C174" s="219"/>
      <c r="D174" s="217" t="s">
        <v>147</v>
      </c>
      <c r="E174" s="194">
        <f t="shared" ref="E174:G174" si="44">SUM(E175:E176)</f>
        <v>3948</v>
      </c>
      <c r="F174" s="194">
        <f t="shared" si="44"/>
        <v>3948</v>
      </c>
      <c r="G174" s="194">
        <f t="shared" si="44"/>
        <v>3948</v>
      </c>
      <c r="H174" s="194">
        <f t="shared" si="11"/>
        <v>100</v>
      </c>
      <c r="I174" s="204">
        <f t="shared" si="12"/>
        <v>100</v>
      </c>
    </row>
    <row r="175" spans="1:11" s="278" customFormat="1" ht="12" x14ac:dyDescent="0.25">
      <c r="A175" s="206"/>
      <c r="B175" s="207"/>
      <c r="C175" s="232" t="s">
        <v>110</v>
      </c>
      <c r="D175" s="208" t="s">
        <v>17</v>
      </c>
      <c r="E175" s="195">
        <f>'POSEBNI DIO'!C102</f>
        <v>0</v>
      </c>
      <c r="F175" s="195">
        <f>'POSEBNI DIO'!D102</f>
        <v>0</v>
      </c>
      <c r="G175" s="195">
        <f>'POSEBNI DIO'!E102</f>
        <v>0</v>
      </c>
      <c r="H175" s="195" t="e">
        <f t="shared" si="11"/>
        <v>#DIV/0!</v>
      </c>
      <c r="I175" s="211" t="e">
        <f t="shared" si="12"/>
        <v>#DIV/0!</v>
      </c>
    </row>
    <row r="176" spans="1:11" s="278" customFormat="1" ht="12" x14ac:dyDescent="0.25">
      <c r="A176" s="206"/>
      <c r="B176" s="207"/>
      <c r="C176" s="232" t="s">
        <v>111</v>
      </c>
      <c r="D176" s="220" t="s">
        <v>112</v>
      </c>
      <c r="E176" s="195">
        <f>'POSEBNI DIO'!C124</f>
        <v>3948</v>
      </c>
      <c r="F176" s="195">
        <f>'POSEBNI DIO'!D124</f>
        <v>3948</v>
      </c>
      <c r="G176" s="195">
        <f>'POSEBNI DIO'!E124</f>
        <v>3948</v>
      </c>
      <c r="H176" s="195">
        <f t="shared" si="11"/>
        <v>100</v>
      </c>
      <c r="I176" s="211">
        <f t="shared" si="12"/>
        <v>100</v>
      </c>
    </row>
    <row r="177" spans="1:9" s="279" customFormat="1" ht="12" x14ac:dyDescent="0.25">
      <c r="A177" s="216"/>
      <c r="B177" s="217">
        <v>3239</v>
      </c>
      <c r="C177" s="219"/>
      <c r="D177" s="217" t="s">
        <v>148</v>
      </c>
      <c r="E177" s="194">
        <f>E178+E179+E180+E181</f>
        <v>10952.99</v>
      </c>
      <c r="F177" s="194">
        <f>F178+F179+F180+F181</f>
        <v>6146</v>
      </c>
      <c r="G177" s="194">
        <f>G178+G179+G180+G181</f>
        <v>4697.25</v>
      </c>
      <c r="H177" s="194">
        <f t="shared" si="11"/>
        <v>42.885549973112361</v>
      </c>
      <c r="I177" s="204">
        <f t="shared" si="12"/>
        <v>76.427757891311416</v>
      </c>
    </row>
    <row r="178" spans="1:9" s="278" customFormat="1" ht="12" x14ac:dyDescent="0.25">
      <c r="A178" s="206"/>
      <c r="B178" s="207"/>
      <c r="C178" s="232" t="s">
        <v>111</v>
      </c>
      <c r="D178" s="220" t="s">
        <v>112</v>
      </c>
      <c r="E178" s="195">
        <f>'POSEBNI DIO'!C125</f>
        <v>2646</v>
      </c>
      <c r="F178" s="195">
        <f>'POSEBNI DIO'!D125</f>
        <v>2646</v>
      </c>
      <c r="G178" s="195">
        <f>'POSEBNI DIO'!E125</f>
        <v>2646</v>
      </c>
      <c r="H178" s="195">
        <f t="shared" si="11"/>
        <v>100</v>
      </c>
      <c r="I178" s="211">
        <f t="shared" si="12"/>
        <v>100</v>
      </c>
    </row>
    <row r="179" spans="1:9" s="279" customFormat="1" ht="12" x14ac:dyDescent="0.25">
      <c r="A179" s="206"/>
      <c r="B179" s="207"/>
      <c r="C179" s="208" t="s">
        <v>101</v>
      </c>
      <c r="D179" s="209" t="s">
        <v>102</v>
      </c>
      <c r="E179" s="195">
        <f>'POSEBNI DIO'!C149</f>
        <v>0</v>
      </c>
      <c r="F179" s="195">
        <f>'POSEBNI DIO'!D149</f>
        <v>1000</v>
      </c>
      <c r="G179" s="195">
        <f>'POSEBNI DIO'!E149</f>
        <v>966.25</v>
      </c>
      <c r="H179" s="195" t="e">
        <f t="shared" si="11"/>
        <v>#DIV/0!</v>
      </c>
      <c r="I179" s="211">
        <f t="shared" si="12"/>
        <v>96.625</v>
      </c>
    </row>
    <row r="180" spans="1:9" s="279" customFormat="1" ht="12" x14ac:dyDescent="0.25">
      <c r="A180" s="206"/>
      <c r="B180" s="207"/>
      <c r="C180" s="208" t="s">
        <v>96</v>
      </c>
      <c r="D180" s="209" t="s">
        <v>97</v>
      </c>
      <c r="E180" s="195">
        <f>'POSEBNI DIO'!C389</f>
        <v>8306.99</v>
      </c>
      <c r="F180" s="195">
        <f>'POSEBNI DIO'!D389</f>
        <v>2500</v>
      </c>
      <c r="G180" s="195">
        <f>'POSEBNI DIO'!E389</f>
        <v>1085</v>
      </c>
      <c r="H180" s="195"/>
      <c r="I180" s="211"/>
    </row>
    <row r="181" spans="1:9" s="279" customFormat="1" ht="12" x14ac:dyDescent="0.25">
      <c r="A181" s="206"/>
      <c r="B181" s="207"/>
      <c r="C181" s="208" t="s">
        <v>98</v>
      </c>
      <c r="D181" s="209" t="s">
        <v>99</v>
      </c>
      <c r="E181" s="195">
        <f>'POSEBNI DIO'!C229</f>
        <v>0</v>
      </c>
      <c r="F181" s="195">
        <f>'POSEBNI DIO'!D229</f>
        <v>0</v>
      </c>
      <c r="G181" s="195">
        <f>'POSEBNI DIO'!E229</f>
        <v>0</v>
      </c>
      <c r="H181" s="195"/>
      <c r="I181" s="211"/>
    </row>
    <row r="182" spans="1:9" s="278" customFormat="1" ht="12.75" x14ac:dyDescent="0.25">
      <c r="A182" s="45"/>
      <c r="B182" s="12">
        <v>329</v>
      </c>
      <c r="C182" s="38"/>
      <c r="D182" s="12" t="s">
        <v>204</v>
      </c>
      <c r="E182" s="80">
        <f>E183+E186+E189+E193+E196+E198</f>
        <v>59764.83</v>
      </c>
      <c r="F182" s="80">
        <f>F183+F186+F189+F193+F196+F198</f>
        <v>46290.37</v>
      </c>
      <c r="G182" s="80">
        <f>G183+G186+G189+G193+G196+G198</f>
        <v>36063.64</v>
      </c>
      <c r="H182" s="80">
        <f t="shared" si="11"/>
        <v>60.342579406651033</v>
      </c>
      <c r="I182" s="92">
        <f t="shared" si="12"/>
        <v>77.907435174961876</v>
      </c>
    </row>
    <row r="183" spans="1:9" s="279" customFormat="1" ht="12" x14ac:dyDescent="0.25">
      <c r="A183" s="216"/>
      <c r="B183" s="217">
        <v>3292</v>
      </c>
      <c r="C183" s="219"/>
      <c r="D183" s="217" t="s">
        <v>149</v>
      </c>
      <c r="E183" s="194">
        <f>E184+E185</f>
        <v>295.33</v>
      </c>
      <c r="F183" s="194">
        <f t="shared" ref="F183:I183" si="45">F184+F185</f>
        <v>525</v>
      </c>
      <c r="G183" s="194">
        <f t="shared" si="45"/>
        <v>378.85</v>
      </c>
      <c r="H183" s="194">
        <f t="shared" si="45"/>
        <v>52.094267429654963</v>
      </c>
      <c r="I183" s="194">
        <f t="shared" si="45"/>
        <v>51.283333333333339</v>
      </c>
    </row>
    <row r="184" spans="1:9" s="278" customFormat="1" ht="12" x14ac:dyDescent="0.25">
      <c r="A184" s="206"/>
      <c r="B184" s="207"/>
      <c r="C184" s="208" t="s">
        <v>96</v>
      </c>
      <c r="D184" s="209" t="s">
        <v>97</v>
      </c>
      <c r="E184" s="195">
        <f>'POSEBNI DIO'!C391</f>
        <v>295.33</v>
      </c>
      <c r="F184" s="195">
        <f>'POSEBNI DIO'!D391</f>
        <v>300</v>
      </c>
      <c r="G184" s="195">
        <f>'POSEBNI DIO'!E391</f>
        <v>153.85</v>
      </c>
      <c r="H184" s="195">
        <f t="shared" si="11"/>
        <v>52.094267429654963</v>
      </c>
      <c r="I184" s="211">
        <f t="shared" si="12"/>
        <v>51.283333333333339</v>
      </c>
    </row>
    <row r="185" spans="1:9" s="278" customFormat="1" ht="12" x14ac:dyDescent="0.25">
      <c r="A185" s="206"/>
      <c r="B185" s="207"/>
      <c r="C185" s="208" t="s">
        <v>111</v>
      </c>
      <c r="D185" s="209" t="s">
        <v>112</v>
      </c>
      <c r="E185" s="195">
        <f>'POSEBNI DIO'!C127</f>
        <v>0</v>
      </c>
      <c r="F185" s="195">
        <f>'POSEBNI DIO'!D127</f>
        <v>225</v>
      </c>
      <c r="G185" s="195">
        <f>'POSEBNI DIO'!E127</f>
        <v>225</v>
      </c>
      <c r="H185" s="195">
        <f>'POSEBNI DIO'!F127</f>
        <v>0</v>
      </c>
      <c r="I185" s="195">
        <f>'POSEBNI DIO'!G127</f>
        <v>0</v>
      </c>
    </row>
    <row r="186" spans="1:9" s="278" customFormat="1" ht="12" x14ac:dyDescent="0.25">
      <c r="A186" s="216"/>
      <c r="B186" s="217">
        <v>3293</v>
      </c>
      <c r="C186" s="219"/>
      <c r="D186" s="217" t="s">
        <v>150</v>
      </c>
      <c r="E186" s="194">
        <f>E187+E188</f>
        <v>2386.54</v>
      </c>
      <c r="F186" s="194">
        <f t="shared" ref="F186:G186" si="46">F187+F188</f>
        <v>2920</v>
      </c>
      <c r="G186" s="194">
        <f t="shared" si="46"/>
        <v>1384.85</v>
      </c>
      <c r="H186" s="194">
        <f t="shared" si="11"/>
        <v>58.027521013685082</v>
      </c>
      <c r="I186" s="204">
        <f t="shared" si="12"/>
        <v>47.426369863013697</v>
      </c>
    </row>
    <row r="187" spans="1:9" s="279" customFormat="1" ht="12" x14ac:dyDescent="0.25">
      <c r="A187" s="206"/>
      <c r="B187" s="207"/>
      <c r="C187" s="232" t="s">
        <v>111</v>
      </c>
      <c r="D187" s="220" t="s">
        <v>112</v>
      </c>
      <c r="E187" s="195">
        <f>'POSEBNI DIO'!C128</f>
        <v>1765</v>
      </c>
      <c r="F187" s="195">
        <f>'POSEBNI DIO'!D128</f>
        <v>920</v>
      </c>
      <c r="G187" s="195">
        <f>'POSEBNI DIO'!E128</f>
        <v>920</v>
      </c>
      <c r="H187" s="195">
        <f t="shared" si="11"/>
        <v>52.124645892351275</v>
      </c>
      <c r="I187" s="211">
        <f t="shared" si="12"/>
        <v>100</v>
      </c>
    </row>
    <row r="188" spans="1:9" s="279" customFormat="1" ht="12" x14ac:dyDescent="0.25">
      <c r="A188" s="206"/>
      <c r="B188" s="207"/>
      <c r="C188" s="208" t="s">
        <v>96</v>
      </c>
      <c r="D188" s="209" t="s">
        <v>97</v>
      </c>
      <c r="E188" s="195">
        <f>'POSEBNI DIO'!C392</f>
        <v>621.54</v>
      </c>
      <c r="F188" s="195">
        <f>'POSEBNI DIO'!D392</f>
        <v>2000</v>
      </c>
      <c r="G188" s="195">
        <f>'POSEBNI DIO'!E392</f>
        <v>464.85</v>
      </c>
      <c r="H188" s="195">
        <f t="shared" si="11"/>
        <v>74.790037648421674</v>
      </c>
      <c r="I188" s="211">
        <f t="shared" si="12"/>
        <v>23.242500000000003</v>
      </c>
    </row>
    <row r="189" spans="1:9" s="278" customFormat="1" ht="12" x14ac:dyDescent="0.25">
      <c r="A189" s="216"/>
      <c r="B189" s="217">
        <v>3294</v>
      </c>
      <c r="C189" s="219"/>
      <c r="D189" s="217" t="s">
        <v>173</v>
      </c>
      <c r="E189" s="194">
        <f t="shared" ref="E189:G189" si="47">SUM(E190:E192)</f>
        <v>385</v>
      </c>
      <c r="F189" s="194">
        <f t="shared" si="47"/>
        <v>385</v>
      </c>
      <c r="G189" s="194">
        <f t="shared" si="47"/>
        <v>385</v>
      </c>
      <c r="H189" s="194">
        <f t="shared" si="11"/>
        <v>100</v>
      </c>
      <c r="I189" s="204">
        <f t="shared" si="12"/>
        <v>100</v>
      </c>
    </row>
    <row r="190" spans="1:9" s="278" customFormat="1" ht="12" x14ac:dyDescent="0.25">
      <c r="A190" s="206"/>
      <c r="B190" s="207"/>
      <c r="C190" s="232" t="s">
        <v>111</v>
      </c>
      <c r="D190" s="220" t="s">
        <v>112</v>
      </c>
      <c r="E190" s="195">
        <f>'POSEBNI DIO'!C129</f>
        <v>385</v>
      </c>
      <c r="F190" s="195">
        <f>'POSEBNI DIO'!D129</f>
        <v>385</v>
      </c>
      <c r="G190" s="195">
        <f>'POSEBNI DIO'!E129</f>
        <v>385</v>
      </c>
      <c r="H190" s="195">
        <f t="shared" si="11"/>
        <v>100</v>
      </c>
      <c r="I190" s="211">
        <f t="shared" si="12"/>
        <v>100</v>
      </c>
    </row>
    <row r="191" spans="1:9" s="278" customFormat="1" ht="12" x14ac:dyDescent="0.25">
      <c r="A191" s="206"/>
      <c r="B191" s="207"/>
      <c r="C191" s="208" t="s">
        <v>101</v>
      </c>
      <c r="D191" s="209" t="s">
        <v>102</v>
      </c>
      <c r="E191" s="195">
        <f>'POSEBNI DIO'!C151</f>
        <v>0</v>
      </c>
      <c r="F191" s="195">
        <f>'POSEBNI DIO'!D151</f>
        <v>0</v>
      </c>
      <c r="G191" s="195">
        <f>'POSEBNI DIO'!E151</f>
        <v>0</v>
      </c>
      <c r="H191" s="195" t="e">
        <f t="shared" si="11"/>
        <v>#DIV/0!</v>
      </c>
      <c r="I191" s="211" t="e">
        <f t="shared" si="12"/>
        <v>#DIV/0!</v>
      </c>
    </row>
    <row r="192" spans="1:9" s="278" customFormat="1" ht="12" x14ac:dyDescent="0.25">
      <c r="A192" s="206"/>
      <c r="B192" s="207"/>
      <c r="C192" s="232" t="s">
        <v>106</v>
      </c>
      <c r="D192" s="220" t="s">
        <v>107</v>
      </c>
      <c r="E192" s="195">
        <f>'POSEBNI DIO'!C255</f>
        <v>0</v>
      </c>
      <c r="F192" s="195">
        <f>'POSEBNI DIO'!D255</f>
        <v>0</v>
      </c>
      <c r="G192" s="195">
        <f>'POSEBNI DIO'!E255</f>
        <v>0</v>
      </c>
      <c r="H192" s="195" t="e">
        <f t="shared" si="11"/>
        <v>#DIV/0!</v>
      </c>
      <c r="I192" s="211" t="e">
        <f t="shared" si="12"/>
        <v>#DIV/0!</v>
      </c>
    </row>
    <row r="193" spans="1:12" s="279" customFormat="1" ht="12" x14ac:dyDescent="0.25">
      <c r="A193" s="216"/>
      <c r="B193" s="217">
        <v>3295</v>
      </c>
      <c r="C193" s="219"/>
      <c r="D193" s="217" t="s">
        <v>151</v>
      </c>
      <c r="E193" s="194">
        <f t="shared" ref="E193:G193" si="48">SUM(E194:E195)</f>
        <v>82.13</v>
      </c>
      <c r="F193" s="194">
        <f t="shared" si="48"/>
        <v>100</v>
      </c>
      <c r="G193" s="194">
        <f t="shared" si="48"/>
        <v>69.489999999999995</v>
      </c>
      <c r="H193" s="194">
        <f t="shared" si="11"/>
        <v>84.609765006696705</v>
      </c>
      <c r="I193" s="204">
        <f t="shared" si="12"/>
        <v>69.489999999999995</v>
      </c>
    </row>
    <row r="194" spans="1:12" s="278" customFormat="1" ht="12" x14ac:dyDescent="0.25">
      <c r="A194" s="206"/>
      <c r="B194" s="207"/>
      <c r="C194" s="232" t="s">
        <v>111</v>
      </c>
      <c r="D194" s="220" t="s">
        <v>112</v>
      </c>
      <c r="E194" s="195">
        <f>'POSEBNI DIO'!C130</f>
        <v>0</v>
      </c>
      <c r="F194" s="195">
        <f>'POSEBNI DIO'!D130</f>
        <v>0</v>
      </c>
      <c r="G194" s="195">
        <f>'POSEBNI DIO'!E130</f>
        <v>0</v>
      </c>
      <c r="H194" s="195" t="e">
        <f t="shared" si="11"/>
        <v>#DIV/0!</v>
      </c>
      <c r="I194" s="211" t="e">
        <f t="shared" si="12"/>
        <v>#DIV/0!</v>
      </c>
    </row>
    <row r="195" spans="1:12" s="278" customFormat="1" ht="12" x14ac:dyDescent="0.25">
      <c r="A195" s="206"/>
      <c r="B195" s="207"/>
      <c r="C195" s="208" t="s">
        <v>96</v>
      </c>
      <c r="D195" s="209" t="s">
        <v>97</v>
      </c>
      <c r="E195" s="195">
        <f>'POSEBNI DIO'!C191+'POSEBNI DIO'!C393</f>
        <v>82.13</v>
      </c>
      <c r="F195" s="195">
        <f>'POSEBNI DIO'!D191+'POSEBNI DIO'!D393</f>
        <v>100</v>
      </c>
      <c r="G195" s="195">
        <f>'POSEBNI DIO'!E191+'POSEBNI DIO'!E393</f>
        <v>69.489999999999995</v>
      </c>
      <c r="H195" s="195">
        <f t="shared" si="11"/>
        <v>84.609765006696705</v>
      </c>
      <c r="I195" s="211">
        <f t="shared" si="12"/>
        <v>69.489999999999995</v>
      </c>
    </row>
    <row r="196" spans="1:12" s="279" customFormat="1" ht="12" x14ac:dyDescent="0.25">
      <c r="A196" s="216"/>
      <c r="B196" s="217">
        <v>3296</v>
      </c>
      <c r="C196" s="219"/>
      <c r="D196" s="217" t="s">
        <v>137</v>
      </c>
      <c r="E196" s="194">
        <f t="shared" ref="E196:G196" si="49">SUM(E197:E197)</f>
        <v>0</v>
      </c>
      <c r="F196" s="194">
        <f t="shared" si="49"/>
        <v>0</v>
      </c>
      <c r="G196" s="194">
        <f t="shared" si="49"/>
        <v>0</v>
      </c>
      <c r="H196" s="194" t="e">
        <f t="shared" si="11"/>
        <v>#DIV/0!</v>
      </c>
      <c r="I196" s="204" t="e">
        <f t="shared" si="12"/>
        <v>#DIV/0!</v>
      </c>
    </row>
    <row r="197" spans="1:12" s="278" customFormat="1" ht="12" x14ac:dyDescent="0.25">
      <c r="A197" s="206"/>
      <c r="B197" s="207"/>
      <c r="C197" s="208" t="s">
        <v>96</v>
      </c>
      <c r="D197" s="209" t="s">
        <v>97</v>
      </c>
      <c r="E197" s="195">
        <f>'POSEBNI DIO'!C192</f>
        <v>0</v>
      </c>
      <c r="F197" s="195">
        <f>'POSEBNI DIO'!D192</f>
        <v>0</v>
      </c>
      <c r="G197" s="195">
        <f>'POSEBNI DIO'!E192</f>
        <v>0</v>
      </c>
      <c r="H197" s="195" t="e">
        <f t="shared" si="11"/>
        <v>#DIV/0!</v>
      </c>
      <c r="I197" s="211" t="e">
        <f t="shared" si="12"/>
        <v>#DIV/0!</v>
      </c>
    </row>
    <row r="198" spans="1:12" s="278" customFormat="1" ht="12" x14ac:dyDescent="0.25">
      <c r="A198" s="216"/>
      <c r="B198" s="217">
        <v>3299</v>
      </c>
      <c r="C198" s="219"/>
      <c r="D198" s="217" t="s">
        <v>204</v>
      </c>
      <c r="E198" s="194">
        <f t="shared" ref="E198:G198" si="50">SUM(E199:E205)</f>
        <v>56615.83</v>
      </c>
      <c r="F198" s="194">
        <f t="shared" si="50"/>
        <v>42360.37</v>
      </c>
      <c r="G198" s="194">
        <f t="shared" si="50"/>
        <v>33845.449999999997</v>
      </c>
      <c r="H198" s="194">
        <f t="shared" si="11"/>
        <v>59.780895201924963</v>
      </c>
      <c r="I198" s="204">
        <f t="shared" si="12"/>
        <v>79.898853574697284</v>
      </c>
    </row>
    <row r="199" spans="1:12" s="280" customFormat="1" x14ac:dyDescent="0.25">
      <c r="A199" s="206"/>
      <c r="B199" s="207"/>
      <c r="C199" s="232" t="s">
        <v>110</v>
      </c>
      <c r="D199" s="208" t="s">
        <v>17</v>
      </c>
      <c r="E199" s="195">
        <f>'POSEBNI DIO'!C38+'POSEBNI DIO'!C376</f>
        <v>12817</v>
      </c>
      <c r="F199" s="195">
        <f>'POSEBNI DIO'!D38+'POSEBNI DIO'!D376</f>
        <v>0</v>
      </c>
      <c r="G199" s="195">
        <f>'POSEBNI DIO'!E38+'POSEBNI DIO'!E376</f>
        <v>0</v>
      </c>
      <c r="H199" s="195">
        <f t="shared" si="11"/>
        <v>0</v>
      </c>
      <c r="I199" s="211" t="e">
        <f t="shared" si="12"/>
        <v>#DIV/0!</v>
      </c>
      <c r="L199" s="292"/>
    </row>
    <row r="200" spans="1:12" s="279" customFormat="1" ht="12" x14ac:dyDescent="0.25">
      <c r="A200" s="206"/>
      <c r="B200" s="207"/>
      <c r="C200" s="232" t="s">
        <v>111</v>
      </c>
      <c r="D200" s="220" t="s">
        <v>112</v>
      </c>
      <c r="E200" s="195">
        <f>'POSEBNI DIO'!C131</f>
        <v>694</v>
      </c>
      <c r="F200" s="195">
        <f>'POSEBNI DIO'!D131</f>
        <v>2451.52</v>
      </c>
      <c r="G200" s="195">
        <f>'POSEBNI DIO'!E131</f>
        <v>2451.52</v>
      </c>
      <c r="H200" s="195">
        <f t="shared" si="11"/>
        <v>353.24495677233426</v>
      </c>
      <c r="I200" s="211">
        <f t="shared" si="12"/>
        <v>100</v>
      </c>
    </row>
    <row r="201" spans="1:12" s="278" customFormat="1" ht="12" x14ac:dyDescent="0.25">
      <c r="A201" s="206"/>
      <c r="B201" s="207"/>
      <c r="C201" s="208" t="s">
        <v>101</v>
      </c>
      <c r="D201" s="209" t="s">
        <v>102</v>
      </c>
      <c r="E201" s="195">
        <f>'POSEBNI DIO'!C152</f>
        <v>2729.17</v>
      </c>
      <c r="F201" s="195">
        <f>'POSEBNI DIO'!D152</f>
        <v>10426</v>
      </c>
      <c r="G201" s="195">
        <f>'POSEBNI DIO'!E152</f>
        <v>6375.28</v>
      </c>
      <c r="H201" s="195">
        <f t="shared" si="11"/>
        <v>233.5977604912849</v>
      </c>
      <c r="I201" s="211">
        <f t="shared" si="12"/>
        <v>61.147899482064069</v>
      </c>
    </row>
    <row r="202" spans="1:12" s="279" customFormat="1" ht="12" x14ac:dyDescent="0.25">
      <c r="A202" s="206"/>
      <c r="B202" s="207"/>
      <c r="C202" s="208" t="s">
        <v>95</v>
      </c>
      <c r="D202" s="209" t="s">
        <v>104</v>
      </c>
      <c r="E202" s="195">
        <f>'POSEBNI DIO'!C168</f>
        <v>0</v>
      </c>
      <c r="F202" s="195">
        <f>'POSEBNI DIO'!D168</f>
        <v>1300</v>
      </c>
      <c r="G202" s="195">
        <f>'POSEBNI DIO'!E168</f>
        <v>262.5</v>
      </c>
      <c r="H202" s="195" t="e">
        <f t="shared" si="11"/>
        <v>#DIV/0!</v>
      </c>
      <c r="I202" s="211">
        <f t="shared" si="12"/>
        <v>20.192307692307693</v>
      </c>
    </row>
    <row r="203" spans="1:12" s="278" customFormat="1" ht="12" x14ac:dyDescent="0.25">
      <c r="A203" s="206"/>
      <c r="B203" s="207"/>
      <c r="C203" s="208" t="s">
        <v>96</v>
      </c>
      <c r="D203" s="209" t="s">
        <v>97</v>
      </c>
      <c r="E203" s="195">
        <f>'POSEBNI DIO'!C193+'POSEBNI DIO'!C394</f>
        <v>23748.32</v>
      </c>
      <c r="F203" s="195">
        <f>'POSEBNI DIO'!D193+'POSEBNI DIO'!D394</f>
        <v>7982.85</v>
      </c>
      <c r="G203" s="195">
        <v>4589.42</v>
      </c>
      <c r="H203" s="195">
        <f t="shared" si="11"/>
        <v>19.325240690709911</v>
      </c>
      <c r="I203" s="211">
        <f t="shared" si="12"/>
        <v>57.490996323368215</v>
      </c>
    </row>
    <row r="204" spans="1:12" s="279" customFormat="1" ht="12" x14ac:dyDescent="0.25">
      <c r="A204" s="206"/>
      <c r="B204" s="207"/>
      <c r="C204" s="208" t="s">
        <v>98</v>
      </c>
      <c r="D204" s="209" t="s">
        <v>99</v>
      </c>
      <c r="E204" s="195">
        <f>'POSEBNI DIO'!C231</f>
        <v>16627.34</v>
      </c>
      <c r="F204" s="195">
        <f>'POSEBNI DIO'!D231</f>
        <v>20200</v>
      </c>
      <c r="G204" s="195">
        <f>'POSEBNI DIO'!E231</f>
        <v>20166.73</v>
      </c>
      <c r="H204" s="195">
        <f t="shared" si="11"/>
        <v>121.28656778534631</v>
      </c>
      <c r="I204" s="211">
        <f t="shared" si="12"/>
        <v>99.835297029702957</v>
      </c>
    </row>
    <row r="205" spans="1:12" s="278" customFormat="1" ht="12" x14ac:dyDescent="0.25">
      <c r="A205" s="206"/>
      <c r="B205" s="217"/>
      <c r="C205" s="208" t="s">
        <v>106</v>
      </c>
      <c r="D205" s="209" t="s">
        <v>107</v>
      </c>
      <c r="E205" s="195">
        <f>'POSEBNI DIO'!C256</f>
        <v>0</v>
      </c>
      <c r="F205" s="195">
        <f>'POSEBNI DIO'!D256</f>
        <v>0</v>
      </c>
      <c r="G205" s="195">
        <f>'POSEBNI DIO'!E256</f>
        <v>0</v>
      </c>
      <c r="H205" s="195" t="e">
        <f t="shared" si="11"/>
        <v>#DIV/0!</v>
      </c>
      <c r="I205" s="211" t="e">
        <f t="shared" si="12"/>
        <v>#DIV/0!</v>
      </c>
    </row>
    <row r="206" spans="1:12" s="278" customFormat="1" ht="12.75" x14ac:dyDescent="0.25">
      <c r="A206" s="45"/>
      <c r="B206" s="12">
        <v>34</v>
      </c>
      <c r="C206" s="38"/>
      <c r="D206" s="12" t="s">
        <v>123</v>
      </c>
      <c r="E206" s="80">
        <f t="shared" ref="E206:G207" si="51">E207</f>
        <v>813</v>
      </c>
      <c r="F206" s="80">
        <f t="shared" si="51"/>
        <v>613</v>
      </c>
      <c r="G206" s="80">
        <f t="shared" si="51"/>
        <v>613</v>
      </c>
      <c r="H206" s="80">
        <f t="shared" si="11"/>
        <v>75.399753997539975</v>
      </c>
      <c r="I206" s="92">
        <f t="shared" si="12"/>
        <v>100</v>
      </c>
    </row>
    <row r="207" spans="1:12" s="278" customFormat="1" ht="12.75" x14ac:dyDescent="0.25">
      <c r="A207" s="45"/>
      <c r="B207" s="12">
        <v>343</v>
      </c>
      <c r="C207" s="38"/>
      <c r="D207" s="12" t="s">
        <v>174</v>
      </c>
      <c r="E207" s="80">
        <f>E208</f>
        <v>813</v>
      </c>
      <c r="F207" s="80">
        <f t="shared" si="51"/>
        <v>613</v>
      </c>
      <c r="G207" s="80">
        <f t="shared" si="51"/>
        <v>613</v>
      </c>
      <c r="H207" s="80">
        <f t="shared" si="11"/>
        <v>75.399753997539975</v>
      </c>
      <c r="I207" s="92">
        <f t="shared" si="12"/>
        <v>100</v>
      </c>
    </row>
    <row r="208" spans="1:12" s="279" customFormat="1" ht="12" x14ac:dyDescent="0.25">
      <c r="A208" s="216"/>
      <c r="B208" s="217">
        <v>3431</v>
      </c>
      <c r="C208" s="219"/>
      <c r="D208" s="217" t="s">
        <v>153</v>
      </c>
      <c r="E208" s="194">
        <f>E209</f>
        <v>813</v>
      </c>
      <c r="F208" s="194">
        <f t="shared" ref="F208:G208" si="52">F209</f>
        <v>613</v>
      </c>
      <c r="G208" s="194">
        <f t="shared" si="52"/>
        <v>613</v>
      </c>
      <c r="H208" s="194">
        <f t="shared" si="11"/>
        <v>75.399753997539975</v>
      </c>
      <c r="I208" s="204">
        <f t="shared" si="12"/>
        <v>100</v>
      </c>
    </row>
    <row r="209" spans="1:9" s="278" customFormat="1" ht="12" x14ac:dyDescent="0.25">
      <c r="A209" s="206"/>
      <c r="B209" s="207"/>
      <c r="C209" s="232" t="s">
        <v>111</v>
      </c>
      <c r="D209" s="220" t="s">
        <v>112</v>
      </c>
      <c r="E209" s="195">
        <f>'POSEBNI DIO'!C134</f>
        <v>813</v>
      </c>
      <c r="F209" s="195">
        <f>'POSEBNI DIO'!D134</f>
        <v>613</v>
      </c>
      <c r="G209" s="195">
        <f>'POSEBNI DIO'!E134</f>
        <v>613</v>
      </c>
      <c r="H209" s="195">
        <f t="shared" si="11"/>
        <v>75.399753997539975</v>
      </c>
      <c r="I209" s="211">
        <f t="shared" si="12"/>
        <v>100</v>
      </c>
    </row>
    <row r="210" spans="1:9" s="278" customFormat="1" ht="12.75" x14ac:dyDescent="0.25">
      <c r="A210" s="39">
        <v>4</v>
      </c>
      <c r="B210" s="7"/>
      <c r="C210" s="7"/>
      <c r="D210" s="11" t="s">
        <v>22</v>
      </c>
      <c r="E210" s="80">
        <f>E211+E240</f>
        <v>12527.97</v>
      </c>
      <c r="F210" s="80">
        <f t="shared" ref="F210:G210" si="53">F211+F240</f>
        <v>83946.95</v>
      </c>
      <c r="G210" s="80">
        <f t="shared" si="53"/>
        <v>72821.95</v>
      </c>
      <c r="H210" s="80">
        <f t="shared" si="11"/>
        <v>581.2749391960549</v>
      </c>
      <c r="I210" s="92">
        <f t="shared" si="12"/>
        <v>86.747582848453703</v>
      </c>
    </row>
    <row r="211" spans="1:9" s="279" customFormat="1" ht="12.75" x14ac:dyDescent="0.25">
      <c r="A211" s="28"/>
      <c r="B211" s="6">
        <v>42</v>
      </c>
      <c r="C211" s="6"/>
      <c r="D211" s="11" t="s">
        <v>124</v>
      </c>
      <c r="E211" s="80">
        <f>E212+E232+E237</f>
        <v>12527.97</v>
      </c>
      <c r="F211" s="80">
        <f>F212+F232</f>
        <v>28509.45</v>
      </c>
      <c r="G211" s="80">
        <f>G213+G220+G226</f>
        <v>17384.45</v>
      </c>
      <c r="H211" s="80">
        <f t="shared" si="11"/>
        <v>138.76509921399878</v>
      </c>
      <c r="I211" s="92">
        <f t="shared" si="12"/>
        <v>60.977851203723674</v>
      </c>
    </row>
    <row r="212" spans="1:9" s="278" customFormat="1" ht="12.75" x14ac:dyDescent="0.25">
      <c r="A212" s="28"/>
      <c r="B212" s="6">
        <v>422</v>
      </c>
      <c r="C212" s="6"/>
      <c r="D212" s="11" t="s">
        <v>167</v>
      </c>
      <c r="E212" s="80">
        <f>E213+E222+E224+E226</f>
        <v>3818.01</v>
      </c>
      <c r="F212" s="80">
        <f>F213+F220+F222+F224+F226</f>
        <v>17449.45</v>
      </c>
      <c r="G212" s="80">
        <f t="shared" ref="G212" si="54">G213+G222+G224+G226</f>
        <v>17384.45</v>
      </c>
      <c r="H212" s="80">
        <f t="shared" si="11"/>
        <v>455.32751354763343</v>
      </c>
      <c r="I212" s="92">
        <f t="shared" si="12"/>
        <v>99.627495422491833</v>
      </c>
    </row>
    <row r="213" spans="1:9" s="279" customFormat="1" ht="12" x14ac:dyDescent="0.25">
      <c r="A213" s="200"/>
      <c r="B213" s="201">
        <v>4221</v>
      </c>
      <c r="C213" s="201"/>
      <c r="D213" s="221" t="s">
        <v>172</v>
      </c>
      <c r="E213" s="194">
        <f>SUM(E214:E218)</f>
        <v>68.010000000000005</v>
      </c>
      <c r="F213" s="194">
        <f t="shared" ref="F213:G213" si="55">SUM(F214:F218)</f>
        <v>10940.7</v>
      </c>
      <c r="G213" s="194">
        <f t="shared" si="55"/>
        <v>10875.7</v>
      </c>
      <c r="H213" s="194">
        <f t="shared" si="11"/>
        <v>15991.324805175707</v>
      </c>
      <c r="I213" s="204">
        <f t="shared" si="12"/>
        <v>99.405888105879882</v>
      </c>
    </row>
    <row r="214" spans="1:9" s="278" customFormat="1" ht="12" x14ac:dyDescent="0.25">
      <c r="A214" s="281"/>
      <c r="B214" s="282"/>
      <c r="C214" s="208" t="s">
        <v>101</v>
      </c>
      <c r="D214" s="209" t="s">
        <v>102</v>
      </c>
      <c r="E214" s="283">
        <f>'POSEBNI DIO'!C159</f>
        <v>68.010000000000005</v>
      </c>
      <c r="F214" s="283">
        <f>'POSEBNI DIO'!D159</f>
        <v>1065</v>
      </c>
      <c r="G214" s="283">
        <f>'POSEBNI DIO'!E159</f>
        <v>1000</v>
      </c>
      <c r="H214" s="283">
        <f t="shared" si="11"/>
        <v>1470.3720041170416</v>
      </c>
      <c r="I214" s="284">
        <f t="shared" si="12"/>
        <v>93.896713615023472</v>
      </c>
    </row>
    <row r="215" spans="1:9" s="278" customFormat="1" ht="12" x14ac:dyDescent="0.25">
      <c r="A215" s="281"/>
      <c r="B215" s="282"/>
      <c r="C215" s="232" t="s">
        <v>110</v>
      </c>
      <c r="D215" s="208" t="s">
        <v>17</v>
      </c>
      <c r="E215" s="283">
        <f>'POSEBNI DIO'!C317</f>
        <v>0</v>
      </c>
      <c r="F215" s="283">
        <f>'POSEBNI DIO'!D317</f>
        <v>0</v>
      </c>
      <c r="G215" s="283">
        <f>'POSEBNI DIO'!E317</f>
        <v>0</v>
      </c>
      <c r="H215" s="283" t="e">
        <f t="shared" si="11"/>
        <v>#DIV/0!</v>
      </c>
      <c r="I215" s="284" t="e">
        <f t="shared" si="12"/>
        <v>#DIV/0!</v>
      </c>
    </row>
    <row r="216" spans="1:9" s="278" customFormat="1" ht="12" x14ac:dyDescent="0.2">
      <c r="A216" s="285"/>
      <c r="B216" s="286"/>
      <c r="C216" s="208" t="s">
        <v>98</v>
      </c>
      <c r="D216" s="209" t="s">
        <v>99</v>
      </c>
      <c r="E216" s="287">
        <f>'POSEBNI DIO'!C91+'POSEBNI DIO'!C235</f>
        <v>0</v>
      </c>
      <c r="F216" s="287">
        <f>'POSEBNI DIO'!D91+'POSEBNI DIO'!D235</f>
        <v>0</v>
      </c>
      <c r="G216" s="287">
        <f>'POSEBNI DIO'!E91+'POSEBNI DIO'!E235</f>
        <v>0</v>
      </c>
      <c r="H216" s="287" t="e">
        <f t="shared" si="11"/>
        <v>#DIV/0!</v>
      </c>
      <c r="I216" s="288" t="e">
        <f t="shared" si="12"/>
        <v>#DIV/0!</v>
      </c>
    </row>
    <row r="217" spans="1:9" s="278" customFormat="1" ht="12" x14ac:dyDescent="0.2">
      <c r="A217" s="285"/>
      <c r="B217" s="286"/>
      <c r="C217" s="233" t="s">
        <v>111</v>
      </c>
      <c r="D217" s="220" t="s">
        <v>112</v>
      </c>
      <c r="E217" s="287">
        <f>'POSEBNI DIO'!C328</f>
        <v>0</v>
      </c>
      <c r="F217" s="287">
        <f>'POSEBNI DIO'!D328</f>
        <v>9875.7000000000007</v>
      </c>
      <c r="G217" s="287">
        <f>'POSEBNI DIO'!E328</f>
        <v>9875.7000000000007</v>
      </c>
      <c r="H217" s="287" t="e">
        <f t="shared" si="11"/>
        <v>#DIV/0!</v>
      </c>
      <c r="I217" s="288">
        <f t="shared" si="12"/>
        <v>100</v>
      </c>
    </row>
    <row r="218" spans="1:9" s="278" customFormat="1" ht="12" x14ac:dyDescent="0.25">
      <c r="A218" s="206"/>
      <c r="B218" s="217"/>
      <c r="C218" s="208" t="s">
        <v>119</v>
      </c>
      <c r="D218" s="209" t="s">
        <v>120</v>
      </c>
      <c r="E218" s="195">
        <f>'POSEBNI DIO'!C275</f>
        <v>0</v>
      </c>
      <c r="F218" s="195">
        <f>'POSEBNI DIO'!D275</f>
        <v>0</v>
      </c>
      <c r="G218" s="195">
        <f>'POSEBNI DIO'!E275</f>
        <v>0</v>
      </c>
      <c r="H218" s="195" t="e">
        <f t="shared" si="11"/>
        <v>#DIV/0!</v>
      </c>
      <c r="I218" s="211" t="e">
        <f t="shared" si="12"/>
        <v>#DIV/0!</v>
      </c>
    </row>
    <row r="219" spans="1:9" s="278" customFormat="1" ht="12" x14ac:dyDescent="0.25">
      <c r="A219" s="206"/>
      <c r="B219" s="217"/>
      <c r="C219" s="208" t="s">
        <v>113</v>
      </c>
      <c r="D219" s="220" t="s">
        <v>114</v>
      </c>
      <c r="E219" s="195">
        <f>'POSEBNI DIO'!C344</f>
        <v>0</v>
      </c>
      <c r="F219" s="195">
        <f>'POSEBNI DIO'!D344</f>
        <v>0</v>
      </c>
      <c r="G219" s="195">
        <f>'POSEBNI DIO'!E344</f>
        <v>0</v>
      </c>
      <c r="H219" s="195"/>
      <c r="I219" s="311"/>
    </row>
    <row r="220" spans="1:9" s="278" customFormat="1" ht="12" x14ac:dyDescent="0.25">
      <c r="A220" s="206"/>
      <c r="B220" s="217">
        <v>4222</v>
      </c>
      <c r="C220" s="208"/>
      <c r="D220" s="218" t="s">
        <v>212</v>
      </c>
      <c r="E220" s="194">
        <f>E221</f>
        <v>0</v>
      </c>
      <c r="F220" s="194">
        <f t="shared" ref="F220:I220" si="56">F221</f>
        <v>0</v>
      </c>
      <c r="G220" s="194">
        <f t="shared" si="56"/>
        <v>0</v>
      </c>
      <c r="H220" s="194" t="e">
        <f t="shared" si="56"/>
        <v>#DIV/0!</v>
      </c>
      <c r="I220" s="194" t="e">
        <f t="shared" si="56"/>
        <v>#DIV/0!</v>
      </c>
    </row>
    <row r="221" spans="1:9" s="278" customFormat="1" ht="12" x14ac:dyDescent="0.25">
      <c r="A221" s="206"/>
      <c r="B221" s="217"/>
      <c r="C221" s="208" t="s">
        <v>111</v>
      </c>
      <c r="D221" s="209" t="s">
        <v>112</v>
      </c>
      <c r="E221" s="195">
        <v>0</v>
      </c>
      <c r="F221" s="195">
        <v>0</v>
      </c>
      <c r="G221" s="195">
        <v>0</v>
      </c>
      <c r="H221" s="195" t="e">
        <f>3750/0*100</f>
        <v>#DIV/0!</v>
      </c>
      <c r="I221" s="211" t="e">
        <f>G221/F221*100</f>
        <v>#DIV/0!</v>
      </c>
    </row>
    <row r="222" spans="1:9" s="280" customFormat="1" x14ac:dyDescent="0.25">
      <c r="A222" s="200"/>
      <c r="B222" s="201">
        <v>4223</v>
      </c>
      <c r="C222" s="201"/>
      <c r="D222" s="221" t="s">
        <v>155</v>
      </c>
      <c r="E222" s="194">
        <f t="shared" ref="E222:G222" si="57">SUM(E223:E223)</f>
        <v>0</v>
      </c>
      <c r="F222" s="194">
        <f t="shared" si="57"/>
        <v>0</v>
      </c>
      <c r="G222" s="194">
        <f t="shared" si="57"/>
        <v>0</v>
      </c>
      <c r="H222" s="194" t="e">
        <f t="shared" si="11"/>
        <v>#DIV/0!</v>
      </c>
      <c r="I222" s="204" t="e">
        <f t="shared" si="12"/>
        <v>#DIV/0!</v>
      </c>
    </row>
    <row r="223" spans="1:9" s="280" customFormat="1" x14ac:dyDescent="0.2">
      <c r="A223" s="285"/>
      <c r="B223" s="286"/>
      <c r="C223" s="208" t="s">
        <v>98</v>
      </c>
      <c r="D223" s="209" t="s">
        <v>99</v>
      </c>
      <c r="E223" s="287">
        <f>'POSEBNI DIO'!C236</f>
        <v>0</v>
      </c>
      <c r="F223" s="287">
        <f>'POSEBNI DIO'!D236</f>
        <v>0</v>
      </c>
      <c r="G223" s="287">
        <f>'POSEBNI DIO'!E236</f>
        <v>0</v>
      </c>
      <c r="H223" s="287" t="e">
        <f t="shared" si="11"/>
        <v>#DIV/0!</v>
      </c>
      <c r="I223" s="288" t="e">
        <f t="shared" si="12"/>
        <v>#DIV/0!</v>
      </c>
    </row>
    <row r="224" spans="1:9" s="279" customFormat="1" ht="12" x14ac:dyDescent="0.25">
      <c r="A224" s="200"/>
      <c r="B224" s="201">
        <v>4226</v>
      </c>
      <c r="C224" s="201"/>
      <c r="D224" s="221" t="s">
        <v>157</v>
      </c>
      <c r="E224" s="194">
        <f t="shared" ref="E224:G224" si="58">SUM(E225:E225)</f>
        <v>0</v>
      </c>
      <c r="F224" s="194">
        <f t="shared" si="58"/>
        <v>0</v>
      </c>
      <c r="G224" s="194">
        <f t="shared" si="58"/>
        <v>0</v>
      </c>
      <c r="H224" s="194" t="e">
        <f t="shared" si="11"/>
        <v>#DIV/0!</v>
      </c>
      <c r="I224" s="204" t="e">
        <f t="shared" si="12"/>
        <v>#DIV/0!</v>
      </c>
    </row>
    <row r="225" spans="1:9" s="278" customFormat="1" ht="12" x14ac:dyDescent="0.25">
      <c r="A225" s="222"/>
      <c r="B225" s="223"/>
      <c r="C225" s="232" t="s">
        <v>110</v>
      </c>
      <c r="D225" s="208" t="s">
        <v>17</v>
      </c>
      <c r="E225" s="195">
        <f>'POSEBNI DIO'!C42</f>
        <v>0</v>
      </c>
      <c r="F225" s="195">
        <v>0</v>
      </c>
      <c r="G225" s="195">
        <f>'POSEBNI DIO'!E42</f>
        <v>0</v>
      </c>
      <c r="H225" s="195" t="e">
        <f t="shared" si="11"/>
        <v>#DIV/0!</v>
      </c>
      <c r="I225" s="211" t="e">
        <f t="shared" si="12"/>
        <v>#DIV/0!</v>
      </c>
    </row>
    <row r="226" spans="1:9" s="280" customFormat="1" x14ac:dyDescent="0.25">
      <c r="A226" s="200"/>
      <c r="B226" s="201">
        <v>4227</v>
      </c>
      <c r="C226" s="201"/>
      <c r="D226" s="221" t="s">
        <v>159</v>
      </c>
      <c r="E226" s="194">
        <f t="shared" ref="E226:G226" si="59">SUM(E227:E231)</f>
        <v>3750</v>
      </c>
      <c r="F226" s="194">
        <f t="shared" si="59"/>
        <v>6508.75</v>
      </c>
      <c r="G226" s="194">
        <f t="shared" si="59"/>
        <v>6508.75</v>
      </c>
      <c r="H226" s="194">
        <f t="shared" si="11"/>
        <v>173.56666666666666</v>
      </c>
      <c r="I226" s="204">
        <f t="shared" si="12"/>
        <v>100</v>
      </c>
    </row>
    <row r="227" spans="1:9" s="280" customFormat="1" x14ac:dyDescent="0.25">
      <c r="A227" s="206"/>
      <c r="B227" s="207"/>
      <c r="C227" s="232" t="s">
        <v>111</v>
      </c>
      <c r="D227" s="220" t="s">
        <v>112</v>
      </c>
      <c r="E227" s="195">
        <f>'POSEBNI DIO'!C329</f>
        <v>3750</v>
      </c>
      <c r="F227" s="195">
        <f>'POSEBNI DIO'!D329</f>
        <v>6508.75</v>
      </c>
      <c r="G227" s="195">
        <f>'POSEBNI DIO'!E329</f>
        <v>6508.75</v>
      </c>
      <c r="H227" s="195">
        <f t="shared" si="11"/>
        <v>173.56666666666666</v>
      </c>
      <c r="I227" s="211">
        <f t="shared" si="12"/>
        <v>100</v>
      </c>
    </row>
    <row r="228" spans="1:9" s="280" customFormat="1" x14ac:dyDescent="0.25">
      <c r="A228" s="281"/>
      <c r="B228" s="282"/>
      <c r="C228" s="208" t="s">
        <v>101</v>
      </c>
      <c r="D228" s="209" t="s">
        <v>102</v>
      </c>
      <c r="E228" s="283">
        <f>'POSEBNI DIO'!C161</f>
        <v>0</v>
      </c>
      <c r="F228" s="283">
        <f>'POSEBNI DIO'!D161</f>
        <v>0</v>
      </c>
      <c r="G228" s="283">
        <f>'POSEBNI DIO'!E161</f>
        <v>0</v>
      </c>
      <c r="H228" s="283" t="e">
        <f t="shared" si="11"/>
        <v>#DIV/0!</v>
      </c>
      <c r="I228" s="284" t="e">
        <f t="shared" si="12"/>
        <v>#DIV/0!</v>
      </c>
    </row>
    <row r="229" spans="1:9" s="279" customFormat="1" ht="12" x14ac:dyDescent="0.2">
      <c r="A229" s="285"/>
      <c r="B229" s="286"/>
      <c r="C229" s="208" t="s">
        <v>98</v>
      </c>
      <c r="D229" s="209" t="s">
        <v>99</v>
      </c>
      <c r="E229" s="287">
        <f>'POSEBNI DIO'!C92+'POSEBNI DIO'!C238</f>
        <v>0</v>
      </c>
      <c r="F229" s="287">
        <f>'POSEBNI DIO'!D92+'POSEBNI DIO'!D238</f>
        <v>0</v>
      </c>
      <c r="G229" s="287">
        <f>'POSEBNI DIO'!E92+'POSEBNI DIO'!E238</f>
        <v>0</v>
      </c>
      <c r="H229" s="287" t="e">
        <f t="shared" si="11"/>
        <v>#DIV/0!</v>
      </c>
      <c r="I229" s="288" t="e">
        <f t="shared" si="12"/>
        <v>#DIV/0!</v>
      </c>
    </row>
    <row r="230" spans="1:9" s="278" customFormat="1" ht="12" x14ac:dyDescent="0.2">
      <c r="A230" s="285"/>
      <c r="B230" s="286"/>
      <c r="C230" s="208" t="s">
        <v>106</v>
      </c>
      <c r="D230" s="209" t="s">
        <v>107</v>
      </c>
      <c r="E230" s="287">
        <f>'POSEBNI DIO'!C260</f>
        <v>0</v>
      </c>
      <c r="F230" s="287">
        <f>'POSEBNI DIO'!D260</f>
        <v>0</v>
      </c>
      <c r="G230" s="287">
        <f>'POSEBNI DIO'!E260</f>
        <v>0</v>
      </c>
      <c r="H230" s="287" t="e">
        <f t="shared" si="11"/>
        <v>#DIV/0!</v>
      </c>
      <c r="I230" s="288" t="e">
        <f t="shared" si="12"/>
        <v>#DIV/0!</v>
      </c>
    </row>
    <row r="231" spans="1:9" s="278" customFormat="1" ht="12" x14ac:dyDescent="0.2">
      <c r="A231" s="285"/>
      <c r="B231" s="286"/>
      <c r="C231" s="233" t="s">
        <v>108</v>
      </c>
      <c r="D231" s="290" t="s">
        <v>109</v>
      </c>
      <c r="E231" s="287">
        <f>'POSEBNI DIO'!C266</f>
        <v>0</v>
      </c>
      <c r="F231" s="287">
        <f>'POSEBNI DIO'!D266</f>
        <v>0</v>
      </c>
      <c r="G231" s="287">
        <f>'POSEBNI DIO'!E266</f>
        <v>0</v>
      </c>
      <c r="H231" s="287" t="e">
        <f t="shared" si="11"/>
        <v>#DIV/0!</v>
      </c>
      <c r="I231" s="288" t="e">
        <f t="shared" si="12"/>
        <v>#DIV/0!</v>
      </c>
    </row>
    <row r="232" spans="1:9" s="289" customFormat="1" ht="12.75" x14ac:dyDescent="0.2">
      <c r="A232" s="28"/>
      <c r="B232" s="6">
        <v>424</v>
      </c>
      <c r="C232" s="6"/>
      <c r="D232" s="11" t="s">
        <v>186</v>
      </c>
      <c r="E232" s="80">
        <f t="shared" ref="E232:I232" si="60">E233</f>
        <v>8709.9599999999991</v>
      </c>
      <c r="F232" s="80">
        <f t="shared" si="60"/>
        <v>11060</v>
      </c>
      <c r="G232" s="80">
        <f t="shared" si="60"/>
        <v>10891.05</v>
      </c>
      <c r="H232" s="80">
        <f t="shared" si="60"/>
        <v>125.04133199233979</v>
      </c>
      <c r="I232" s="80">
        <f t="shared" si="60"/>
        <v>98.472423146473773</v>
      </c>
    </row>
    <row r="233" spans="1:9" s="289" customFormat="1" ht="12" x14ac:dyDescent="0.2">
      <c r="A233" s="200"/>
      <c r="B233" s="201">
        <v>4241</v>
      </c>
      <c r="C233" s="201"/>
      <c r="D233" s="221" t="s">
        <v>186</v>
      </c>
      <c r="E233" s="194">
        <f>E234+E235+E236</f>
        <v>8709.9599999999991</v>
      </c>
      <c r="F233" s="194">
        <f t="shared" ref="F233:G233" si="61">SUM(F234:F235)</f>
        <v>11060</v>
      </c>
      <c r="G233" s="194">
        <f t="shared" si="61"/>
        <v>10891.05</v>
      </c>
      <c r="H233" s="194">
        <f t="shared" si="11"/>
        <v>125.04133199233979</v>
      </c>
      <c r="I233" s="204">
        <f t="shared" si="12"/>
        <v>98.472423146473773</v>
      </c>
    </row>
    <row r="234" spans="1:9" s="278" customFormat="1" ht="12" x14ac:dyDescent="0.2">
      <c r="A234" s="285"/>
      <c r="B234" s="286"/>
      <c r="C234" s="208" t="s">
        <v>96</v>
      </c>
      <c r="D234" s="209" t="s">
        <v>97</v>
      </c>
      <c r="E234" s="287">
        <f>'POSEBNI DIO'!C208</f>
        <v>7312.32</v>
      </c>
      <c r="F234" s="287">
        <f>'POSEBNI DIO'!D208</f>
        <v>11000</v>
      </c>
      <c r="G234" s="287">
        <f>'POSEBNI DIO'!E208</f>
        <v>10842.64</v>
      </c>
      <c r="H234" s="287">
        <f t="shared" si="11"/>
        <v>148.27906874972649</v>
      </c>
      <c r="I234" s="288">
        <f t="shared" si="12"/>
        <v>98.569454545454533</v>
      </c>
    </row>
    <row r="235" spans="1:9" s="278" customFormat="1" ht="12" x14ac:dyDescent="0.2">
      <c r="A235" s="285"/>
      <c r="B235" s="286"/>
      <c r="C235" s="208" t="s">
        <v>101</v>
      </c>
      <c r="D235" s="209" t="s">
        <v>102</v>
      </c>
      <c r="E235" s="287">
        <f>'POSEBNI DIO'!C163</f>
        <v>0</v>
      </c>
      <c r="F235" s="287">
        <f>'POSEBNI DIO'!D163</f>
        <v>60</v>
      </c>
      <c r="G235" s="287">
        <f>'POSEBNI DIO'!E163</f>
        <v>48.41</v>
      </c>
      <c r="H235" s="287" t="e">
        <f t="shared" si="11"/>
        <v>#DIV/0!</v>
      </c>
      <c r="I235" s="288">
        <f t="shared" si="12"/>
        <v>80.683333333333323</v>
      </c>
    </row>
    <row r="236" spans="1:9" s="278" customFormat="1" ht="12" x14ac:dyDescent="0.2">
      <c r="A236" s="285"/>
      <c r="B236" s="286"/>
      <c r="C236" s="208" t="s">
        <v>111</v>
      </c>
      <c r="D236" s="209" t="s">
        <v>112</v>
      </c>
      <c r="E236" s="287">
        <f>'POSEBNI DIO'!C334</f>
        <v>1397.64</v>
      </c>
      <c r="F236" s="287">
        <f>'POSEBNI DIO'!D334</f>
        <v>76.81</v>
      </c>
      <c r="G236" s="287">
        <f>'POSEBNI DIO'!E334</f>
        <v>76.81</v>
      </c>
      <c r="H236" s="287">
        <f>'POSEBNI DIO'!F334</f>
        <v>0</v>
      </c>
      <c r="I236" s="287">
        <f>'POSEBNI DIO'!G334</f>
        <v>0</v>
      </c>
    </row>
    <row r="237" spans="1:9" s="278" customFormat="1" ht="12.75" x14ac:dyDescent="0.25">
      <c r="A237" s="28"/>
      <c r="B237" s="6">
        <v>426</v>
      </c>
      <c r="C237" s="6"/>
      <c r="D237" s="11" t="s">
        <v>175</v>
      </c>
      <c r="E237" s="80">
        <f t="shared" ref="E237:G237" si="62">E238</f>
        <v>0</v>
      </c>
      <c r="F237" s="80">
        <f t="shared" si="62"/>
        <v>3300</v>
      </c>
      <c r="G237" s="80">
        <f t="shared" si="62"/>
        <v>3275</v>
      </c>
      <c r="H237" s="80" t="e">
        <f t="shared" si="11"/>
        <v>#DIV/0!</v>
      </c>
      <c r="I237" s="92">
        <f t="shared" si="12"/>
        <v>99.242424242424249</v>
      </c>
    </row>
    <row r="238" spans="1:9" s="279" customFormat="1" ht="12" x14ac:dyDescent="0.25">
      <c r="A238" s="200"/>
      <c r="B238" s="201">
        <v>4262</v>
      </c>
      <c r="C238" s="201"/>
      <c r="D238" s="221" t="s">
        <v>156</v>
      </c>
      <c r="E238" s="194">
        <f t="shared" ref="E238:G238" si="63">SUM(E239:E239)</f>
        <v>0</v>
      </c>
      <c r="F238" s="194">
        <f t="shared" si="63"/>
        <v>3300</v>
      </c>
      <c r="G238" s="194">
        <f t="shared" si="63"/>
        <v>3275</v>
      </c>
      <c r="H238" s="194" t="e">
        <f t="shared" si="11"/>
        <v>#DIV/0!</v>
      </c>
      <c r="I238" s="204">
        <f t="shared" si="12"/>
        <v>99.242424242424249</v>
      </c>
    </row>
    <row r="239" spans="1:9" s="289" customFormat="1" ht="12" x14ac:dyDescent="0.2">
      <c r="A239" s="281"/>
      <c r="B239" s="282"/>
      <c r="C239" s="208" t="s">
        <v>111</v>
      </c>
      <c r="D239" s="209" t="s">
        <v>112</v>
      </c>
      <c r="E239" s="283">
        <f>'POSEBNI DIO'!C336</f>
        <v>0</v>
      </c>
      <c r="F239" s="283">
        <f>'POSEBNI DIO'!D336</f>
        <v>3300</v>
      </c>
      <c r="G239" s="283">
        <f>'POSEBNI DIO'!E336</f>
        <v>3275</v>
      </c>
      <c r="H239" s="283" t="e">
        <f t="shared" si="11"/>
        <v>#DIV/0!</v>
      </c>
      <c r="I239" s="284">
        <f t="shared" si="12"/>
        <v>99.242424242424249</v>
      </c>
    </row>
    <row r="240" spans="1:9" s="279" customFormat="1" ht="12.75" x14ac:dyDescent="0.25">
      <c r="A240" s="28"/>
      <c r="B240" s="6">
        <v>45</v>
      </c>
      <c r="C240" s="6"/>
      <c r="D240" s="291" t="s">
        <v>187</v>
      </c>
      <c r="E240" s="80">
        <f t="shared" ref="E240:G242" si="64">E241</f>
        <v>0</v>
      </c>
      <c r="F240" s="80">
        <f t="shared" si="64"/>
        <v>55437.5</v>
      </c>
      <c r="G240" s="80">
        <f t="shared" si="64"/>
        <v>55437.5</v>
      </c>
      <c r="H240" s="80" t="e">
        <f t="shared" si="11"/>
        <v>#DIV/0!</v>
      </c>
      <c r="I240" s="92">
        <f t="shared" si="12"/>
        <v>100</v>
      </c>
    </row>
    <row r="241" spans="1:9" s="278" customFormat="1" ht="12.75" x14ac:dyDescent="0.25">
      <c r="A241" s="28"/>
      <c r="B241" s="6">
        <v>451</v>
      </c>
      <c r="C241" s="6"/>
      <c r="D241" s="11" t="s">
        <v>161</v>
      </c>
      <c r="E241" s="80">
        <f t="shared" si="64"/>
        <v>0</v>
      </c>
      <c r="F241" s="80">
        <f t="shared" si="64"/>
        <v>55437.5</v>
      </c>
      <c r="G241" s="80">
        <f t="shared" si="64"/>
        <v>55437.5</v>
      </c>
      <c r="H241" s="80" t="e">
        <f t="shared" si="11"/>
        <v>#DIV/0!</v>
      </c>
      <c r="I241" s="92">
        <f t="shared" si="12"/>
        <v>100</v>
      </c>
    </row>
    <row r="242" spans="1:9" s="279" customFormat="1" ht="12" x14ac:dyDescent="0.25">
      <c r="A242" s="200"/>
      <c r="B242" s="201">
        <v>4511</v>
      </c>
      <c r="C242" s="201"/>
      <c r="D242" s="221" t="s">
        <v>161</v>
      </c>
      <c r="E242" s="194">
        <f t="shared" si="64"/>
        <v>0</v>
      </c>
      <c r="F242" s="194">
        <f t="shared" si="64"/>
        <v>55437.5</v>
      </c>
      <c r="G242" s="194">
        <f t="shared" si="64"/>
        <v>55437.5</v>
      </c>
      <c r="H242" s="194" t="e">
        <f t="shared" si="11"/>
        <v>#DIV/0!</v>
      </c>
      <c r="I242" s="204">
        <f t="shared" si="12"/>
        <v>100</v>
      </c>
    </row>
    <row r="243" spans="1:9" s="278" customFormat="1" ht="12" x14ac:dyDescent="0.25">
      <c r="A243" s="281"/>
      <c r="B243" s="282"/>
      <c r="C243" s="232" t="s">
        <v>111</v>
      </c>
      <c r="D243" s="220" t="s">
        <v>112</v>
      </c>
      <c r="E243" s="283">
        <f>'POSEBNI DIO'!C339</f>
        <v>0</v>
      </c>
      <c r="F243" s="283">
        <f>'POSEBNI DIO'!D339</f>
        <v>55437.5</v>
      </c>
      <c r="G243" s="283">
        <f>'POSEBNI DIO'!E339</f>
        <v>55437.5</v>
      </c>
      <c r="H243" s="283" t="e">
        <f t="shared" si="11"/>
        <v>#DIV/0!</v>
      </c>
      <c r="I243" s="284">
        <f t="shared" si="12"/>
        <v>100</v>
      </c>
    </row>
    <row r="244" spans="1:9" s="278" customFormat="1" ht="12.75" x14ac:dyDescent="0.25">
      <c r="A244" s="39">
        <v>9</v>
      </c>
      <c r="B244" s="7"/>
      <c r="C244" s="7"/>
      <c r="D244" s="11" t="s">
        <v>44</v>
      </c>
      <c r="E244" s="80">
        <f t="shared" ref="E244:G246" si="65">E245</f>
        <v>0</v>
      </c>
      <c r="F244" s="80">
        <f t="shared" si="65"/>
        <v>0</v>
      </c>
      <c r="G244" s="80">
        <f t="shared" si="65"/>
        <v>0</v>
      </c>
      <c r="H244" s="80" t="e">
        <f t="shared" si="11"/>
        <v>#DIV/0!</v>
      </c>
      <c r="I244" s="92" t="e">
        <f t="shared" si="12"/>
        <v>#DIV/0!</v>
      </c>
    </row>
    <row r="245" spans="1:9" s="289" customFormat="1" ht="12.75" x14ac:dyDescent="0.2">
      <c r="A245" s="28"/>
      <c r="B245" s="6">
        <v>92</v>
      </c>
      <c r="C245" s="6"/>
      <c r="D245" s="11" t="s">
        <v>45</v>
      </c>
      <c r="E245" s="80">
        <f t="shared" si="65"/>
        <v>0</v>
      </c>
      <c r="F245" s="80">
        <f t="shared" si="65"/>
        <v>0</v>
      </c>
      <c r="G245" s="80">
        <f t="shared" si="65"/>
        <v>0</v>
      </c>
      <c r="H245" s="80" t="e">
        <f t="shared" si="11"/>
        <v>#DIV/0!</v>
      </c>
      <c r="I245" s="92" t="e">
        <f t="shared" si="12"/>
        <v>#DIV/0!</v>
      </c>
    </row>
    <row r="246" spans="1:9" s="289" customFormat="1" ht="12.75" x14ac:dyDescent="0.2">
      <c r="A246" s="28"/>
      <c r="B246" s="6">
        <v>922</v>
      </c>
      <c r="C246" s="6"/>
      <c r="D246" s="11" t="s">
        <v>162</v>
      </c>
      <c r="E246" s="80">
        <f t="shared" si="65"/>
        <v>0</v>
      </c>
      <c r="F246" s="80">
        <f t="shared" si="65"/>
        <v>0</v>
      </c>
      <c r="G246" s="80">
        <f t="shared" si="65"/>
        <v>0</v>
      </c>
      <c r="H246" s="80" t="e">
        <f t="shared" si="11"/>
        <v>#DIV/0!</v>
      </c>
      <c r="I246" s="92" t="e">
        <f t="shared" si="12"/>
        <v>#DIV/0!</v>
      </c>
    </row>
    <row r="247" spans="1:9" s="289" customFormat="1" ht="12" x14ac:dyDescent="0.2">
      <c r="A247" s="200"/>
      <c r="B247" s="201">
        <v>9222</v>
      </c>
      <c r="C247" s="201"/>
      <c r="D247" s="221" t="s">
        <v>163</v>
      </c>
      <c r="E247" s="194">
        <f t="shared" ref="E247" si="66">SUM(E248:E249)</f>
        <v>0</v>
      </c>
      <c r="F247" s="194">
        <f t="shared" ref="F247:G247" si="67">SUM(F248:F249)</f>
        <v>0</v>
      </c>
      <c r="G247" s="194">
        <f t="shared" si="67"/>
        <v>0</v>
      </c>
      <c r="H247" s="194" t="e">
        <f t="shared" si="11"/>
        <v>#DIV/0!</v>
      </c>
      <c r="I247" s="204" t="e">
        <f t="shared" si="12"/>
        <v>#DIV/0!</v>
      </c>
    </row>
    <row r="248" spans="1:9" s="280" customFormat="1" x14ac:dyDescent="0.25">
      <c r="A248" s="222"/>
      <c r="B248" s="223"/>
      <c r="C248" s="208" t="s">
        <v>113</v>
      </c>
      <c r="D248" s="220" t="s">
        <v>114</v>
      </c>
      <c r="E248" s="195">
        <v>0</v>
      </c>
      <c r="F248" s="195">
        <v>0</v>
      </c>
      <c r="G248" s="195">
        <v>0</v>
      </c>
      <c r="H248" s="195" t="e">
        <f t="shared" si="11"/>
        <v>#DIV/0!</v>
      </c>
      <c r="I248" s="211" t="e">
        <f t="shared" si="12"/>
        <v>#DIV/0!</v>
      </c>
    </row>
    <row r="249" spans="1:9" s="279" customFormat="1" ht="12.75" thickBot="1" x14ac:dyDescent="0.3">
      <c r="A249" s="228"/>
      <c r="B249" s="229"/>
      <c r="C249" s="230" t="s">
        <v>95</v>
      </c>
      <c r="D249" s="231" t="s">
        <v>104</v>
      </c>
      <c r="E249" s="193">
        <v>0</v>
      </c>
      <c r="F249" s="193">
        <v>0</v>
      </c>
      <c r="G249" s="193">
        <v>0</v>
      </c>
      <c r="H249" s="193" t="e">
        <f t="shared" si="11"/>
        <v>#DIV/0!</v>
      </c>
      <c r="I249" s="234" t="e">
        <f t="shared" si="12"/>
        <v>#DIV/0!</v>
      </c>
    </row>
    <row r="250" spans="1:9" s="289" customFormat="1" x14ac:dyDescent="0.25">
      <c r="A250"/>
      <c r="B250" s="316"/>
      <c r="C250"/>
      <c r="D250"/>
      <c r="E250" s="23"/>
      <c r="F250" s="310"/>
      <c r="G250" s="23"/>
      <c r="H250" s="23"/>
      <c r="I250" s="23"/>
    </row>
    <row r="251" spans="1:9" s="289" customFormat="1" ht="12.75" customHeight="1" x14ac:dyDescent="0.25">
      <c r="A251"/>
      <c r="B251" s="316"/>
      <c r="C251"/>
      <c r="D251"/>
      <c r="E251" s="23"/>
      <c r="F251" s="310"/>
      <c r="G251" s="23"/>
      <c r="H251" s="23"/>
      <c r="I251" s="23"/>
    </row>
    <row r="252" spans="1:9" s="280" customFormat="1" x14ac:dyDescent="0.25">
      <c r="A252"/>
      <c r="B252" s="316"/>
      <c r="C252"/>
      <c r="D252"/>
      <c r="E252" s="23"/>
      <c r="F252" s="310"/>
      <c r="G252" s="23"/>
      <c r="H252" s="23"/>
      <c r="I252" s="23"/>
    </row>
    <row r="253" spans="1:9" s="279" customFormat="1" x14ac:dyDescent="0.25">
      <c r="A253"/>
      <c r="B253" s="316"/>
      <c r="C253"/>
      <c r="D253"/>
      <c r="E253" s="23"/>
      <c r="F253" s="310"/>
      <c r="G253" s="23"/>
      <c r="H253" s="23"/>
      <c r="I253" s="23"/>
    </row>
    <row r="254" spans="1:9" s="278" customFormat="1" x14ac:dyDescent="0.25">
      <c r="A254"/>
      <c r="B254" s="316"/>
      <c r="C254"/>
      <c r="D254"/>
      <c r="E254" s="23"/>
      <c r="F254" s="310"/>
      <c r="G254" s="23"/>
      <c r="H254" s="23"/>
      <c r="I254" s="23"/>
    </row>
    <row r="255" spans="1:9" s="280" customFormat="1" x14ac:dyDescent="0.25">
      <c r="A255"/>
      <c r="B255" s="316"/>
      <c r="C255"/>
      <c r="D255"/>
      <c r="E255" s="23"/>
      <c r="F255" s="310"/>
      <c r="G255" s="23"/>
      <c r="H255" s="23"/>
      <c r="I255" s="23"/>
    </row>
    <row r="256" spans="1:9" s="280" customFormat="1" x14ac:dyDescent="0.25">
      <c r="A256"/>
      <c r="B256" s="316"/>
      <c r="C256"/>
      <c r="D256"/>
      <c r="E256" s="23"/>
      <c r="F256" s="310"/>
      <c r="G256" s="23"/>
      <c r="H256" s="23"/>
      <c r="I256" s="23"/>
    </row>
    <row r="257" spans="1:9" s="279" customFormat="1" x14ac:dyDescent="0.25">
      <c r="A257"/>
      <c r="B257" s="316"/>
      <c r="C257"/>
      <c r="D257"/>
      <c r="E257" s="23"/>
      <c r="F257" s="310"/>
      <c r="G257" s="23"/>
      <c r="H257" s="23"/>
      <c r="I257" s="23"/>
    </row>
    <row r="258" spans="1:9" s="278" customFormat="1" x14ac:dyDescent="0.25">
      <c r="A258"/>
      <c r="B258" s="316"/>
      <c r="C258"/>
      <c r="D258"/>
      <c r="E258" s="23"/>
      <c r="F258" s="310"/>
      <c r="G258" s="23"/>
      <c r="H258" s="23"/>
      <c r="I258" s="23"/>
    </row>
    <row r="259" spans="1:9" s="35" customFormat="1" x14ac:dyDescent="0.25">
      <c r="A259"/>
      <c r="B259" s="316"/>
      <c r="C259"/>
      <c r="D259"/>
      <c r="E259" s="23"/>
      <c r="F259" s="310"/>
      <c r="G259" s="23"/>
      <c r="H259" s="23"/>
      <c r="I259" s="23"/>
    </row>
    <row r="260" spans="1:9" s="35" customFormat="1" x14ac:dyDescent="0.25">
      <c r="A260"/>
      <c r="B260" s="316"/>
      <c r="C260"/>
      <c r="D260"/>
      <c r="E260" s="23"/>
      <c r="F260" s="310"/>
      <c r="G260" s="23"/>
      <c r="H260" s="23"/>
      <c r="I260" s="23"/>
    </row>
    <row r="261" spans="1:9" s="35" customFormat="1" x14ac:dyDescent="0.25">
      <c r="A261"/>
      <c r="B261" s="316"/>
      <c r="C261"/>
      <c r="D261"/>
      <c r="E261" s="23"/>
      <c r="F261" s="310"/>
      <c r="G261" s="23"/>
      <c r="H261" s="23"/>
      <c r="I261" s="23"/>
    </row>
    <row r="262" spans="1:9" s="205" customFormat="1" x14ac:dyDescent="0.25">
      <c r="A262"/>
      <c r="B262" s="316"/>
      <c r="C262"/>
      <c r="D262"/>
      <c r="E262" s="23"/>
      <c r="F262" s="310"/>
      <c r="G262" s="23"/>
      <c r="H262" s="23"/>
      <c r="I262" s="23"/>
    </row>
    <row r="263" spans="1:9" s="212" customFormat="1" x14ac:dyDescent="0.25">
      <c r="A263"/>
      <c r="B263" s="316"/>
      <c r="C263"/>
      <c r="D263"/>
      <c r="E263" s="23"/>
      <c r="F263" s="310"/>
      <c r="G263" s="23"/>
      <c r="H263" s="23"/>
      <c r="I263" s="23"/>
    </row>
    <row r="264" spans="1:9" s="212" customFormat="1" x14ac:dyDescent="0.25">
      <c r="A264"/>
      <c r="B264" s="316"/>
      <c r="C264"/>
      <c r="D264"/>
      <c r="E264" s="23"/>
      <c r="F264" s="310"/>
      <c r="G264" s="23"/>
      <c r="H264" s="23"/>
      <c r="I264" s="23"/>
    </row>
  </sheetData>
  <mergeCells count="10">
    <mergeCell ref="A19:I19"/>
    <mergeCell ref="A68:I68"/>
    <mergeCell ref="A15:I15"/>
    <mergeCell ref="A17:I17"/>
    <mergeCell ref="A13:I13"/>
    <mergeCell ref="A5:C5"/>
    <mergeCell ref="A6:C6"/>
    <mergeCell ref="A7:C7"/>
    <mergeCell ref="A8:C8"/>
    <mergeCell ref="A11:C11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rowBreaks count="2" manualBreakCount="2">
    <brk id="66" max="8" man="1"/>
    <brk id="164" max="8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447675</xdr:colOff>
                <xdr:row>0</xdr:row>
                <xdr:rowOff>28575</xdr:rowOff>
              </from>
              <to>
                <xdr:col>0</xdr:col>
                <xdr:colOff>1104900</xdr:colOff>
                <xdr:row>3</xdr:row>
                <xdr:rowOff>47625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6"/>
  <sheetViews>
    <sheetView workbookViewId="0">
      <selection activeCell="A5" sqref="A5:C11"/>
    </sheetView>
  </sheetViews>
  <sheetFormatPr defaultRowHeight="15" x14ac:dyDescent="0.25"/>
  <cols>
    <col min="1" max="1" width="37.7109375" customWidth="1"/>
    <col min="2" max="6" width="25.28515625" style="23" customWidth="1"/>
  </cols>
  <sheetData>
    <row r="1" spans="1:21" s="53" customFormat="1" ht="12.75" x14ac:dyDescent="0.2">
      <c r="B1" s="58"/>
      <c r="C1" s="58"/>
      <c r="D1" s="58"/>
      <c r="E1" s="58"/>
      <c r="F1" s="58"/>
    </row>
    <row r="2" spans="1:21" s="53" customFormat="1" ht="12.75" x14ac:dyDescent="0.2">
      <c r="B2" s="58"/>
      <c r="C2" s="58"/>
      <c r="D2" s="58"/>
      <c r="E2" s="58"/>
      <c r="F2" s="58"/>
    </row>
    <row r="3" spans="1:21" s="53" customFormat="1" ht="12.75" x14ac:dyDescent="0.2">
      <c r="B3" s="58"/>
      <c r="C3" s="58"/>
      <c r="D3" s="58"/>
      <c r="E3" s="58"/>
      <c r="F3" s="58"/>
      <c r="S3" s="54"/>
      <c r="T3" s="54"/>
      <c r="U3" s="54"/>
    </row>
    <row r="4" spans="1:21" s="53" customFormat="1" ht="12.75" x14ac:dyDescent="0.2">
      <c r="B4" s="58"/>
      <c r="C4" s="58"/>
      <c r="D4" s="58"/>
      <c r="E4" s="58"/>
      <c r="F4" s="58"/>
    </row>
    <row r="5" spans="1:21" s="53" customFormat="1" ht="15.75" x14ac:dyDescent="0.25">
      <c r="A5" s="326" t="s">
        <v>125</v>
      </c>
      <c r="B5" s="327"/>
      <c r="C5" s="327"/>
      <c r="D5" s="71"/>
      <c r="E5" s="59"/>
      <c r="F5" s="59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53" customFormat="1" ht="15.75" x14ac:dyDescent="0.25">
      <c r="A6" s="326" t="s">
        <v>126</v>
      </c>
      <c r="B6" s="327"/>
      <c r="C6" s="327"/>
      <c r="D6" s="71"/>
      <c r="E6" s="59"/>
      <c r="F6" s="59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s="53" customFormat="1" ht="15.75" x14ac:dyDescent="0.25">
      <c r="A7" s="326" t="s">
        <v>206</v>
      </c>
      <c r="B7" s="327"/>
      <c r="C7" s="327"/>
      <c r="D7" s="71"/>
      <c r="E7" s="59"/>
      <c r="F7" s="59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x14ac:dyDescent="0.25">
      <c r="A8" s="326" t="s">
        <v>207</v>
      </c>
      <c r="B8" s="327"/>
      <c r="C8" s="327"/>
      <c r="D8" s="71"/>
      <c r="E8" s="59"/>
      <c r="F8" s="59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7" t="s">
        <v>227</v>
      </c>
      <c r="B9" s="318"/>
      <c r="C9" s="57"/>
      <c r="D9" s="71"/>
      <c r="E9" s="59"/>
      <c r="F9" s="59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7" t="s">
        <v>228</v>
      </c>
      <c r="B10" s="318"/>
      <c r="C10" s="57"/>
      <c r="D10" s="71"/>
      <c r="E10" s="59"/>
      <c r="F10" s="59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x14ac:dyDescent="0.25">
      <c r="A11" s="326" t="s">
        <v>223</v>
      </c>
      <c r="B11" s="327"/>
      <c r="C11" s="327"/>
      <c r="D11" s="71"/>
      <c r="E11" s="59"/>
      <c r="F11" s="59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5.75" x14ac:dyDescent="0.25">
      <c r="A12" s="55"/>
      <c r="B12" s="71"/>
      <c r="C12" s="71"/>
      <c r="D12" s="71"/>
      <c r="E12" s="59"/>
      <c r="F12" s="59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15.75" customHeight="1" x14ac:dyDescent="0.25">
      <c r="A13" s="336" t="s">
        <v>221</v>
      </c>
      <c r="B13" s="337"/>
      <c r="C13" s="337"/>
      <c r="D13" s="337"/>
      <c r="E13" s="337"/>
      <c r="F13" s="337"/>
      <c r="G13" s="337"/>
      <c r="H13" s="337"/>
      <c r="I13" s="337"/>
      <c r="J13" s="99"/>
    </row>
    <row r="14" spans="1:21" ht="18" customHeight="1" x14ac:dyDescent="0.25">
      <c r="A14" s="3"/>
      <c r="B14" s="22"/>
      <c r="C14" s="22"/>
      <c r="D14" s="22"/>
      <c r="E14" s="22"/>
      <c r="F14" s="22"/>
    </row>
    <row r="15" spans="1:21" ht="15.75" x14ac:dyDescent="0.25">
      <c r="A15" s="336" t="s">
        <v>30</v>
      </c>
      <c r="B15" s="336"/>
      <c r="C15" s="336"/>
      <c r="D15" s="336"/>
      <c r="E15" s="345"/>
      <c r="F15" s="345"/>
    </row>
    <row r="16" spans="1:21" ht="18" x14ac:dyDescent="0.25">
      <c r="A16" s="3"/>
      <c r="B16" s="22"/>
      <c r="C16" s="22"/>
      <c r="D16" s="22"/>
      <c r="E16" s="34"/>
      <c r="F16" s="34"/>
    </row>
    <row r="17" spans="1:6" ht="18" customHeight="1" x14ac:dyDescent="0.25">
      <c r="A17" s="336" t="s">
        <v>13</v>
      </c>
      <c r="B17" s="341"/>
      <c r="C17" s="341"/>
      <c r="D17" s="341"/>
      <c r="E17" s="341"/>
      <c r="F17" s="341"/>
    </row>
    <row r="18" spans="1:6" ht="18" x14ac:dyDescent="0.25">
      <c r="A18" s="3"/>
      <c r="B18" s="22"/>
      <c r="C18" s="22"/>
      <c r="D18" s="22"/>
      <c r="E18" s="34"/>
      <c r="F18" s="34"/>
    </row>
    <row r="19" spans="1:6" ht="15.75" x14ac:dyDescent="0.25">
      <c r="A19" s="336" t="s">
        <v>23</v>
      </c>
      <c r="B19" s="344"/>
      <c r="C19" s="344"/>
      <c r="D19" s="344"/>
      <c r="E19" s="344"/>
      <c r="F19" s="344"/>
    </row>
    <row r="20" spans="1:6" ht="18.75" thickBot="1" x14ac:dyDescent="0.3">
      <c r="A20" s="3"/>
      <c r="B20" s="22"/>
      <c r="C20" s="22"/>
      <c r="D20" s="22"/>
      <c r="E20" s="34"/>
      <c r="F20" s="34"/>
    </row>
    <row r="21" spans="1:6" ht="26.25" thickBot="1" x14ac:dyDescent="0.3">
      <c r="A21" s="32" t="s">
        <v>24</v>
      </c>
      <c r="B21" s="42" t="s">
        <v>127</v>
      </c>
      <c r="C21" s="43" t="s">
        <v>128</v>
      </c>
      <c r="D21" s="43" t="s">
        <v>129</v>
      </c>
      <c r="E21" s="44" t="s">
        <v>130</v>
      </c>
      <c r="F21" s="44" t="s">
        <v>130</v>
      </c>
    </row>
    <row r="22" spans="1:6" s="131" customFormat="1" ht="15.75" thickBot="1" x14ac:dyDescent="0.3">
      <c r="A22" s="139">
        <v>1</v>
      </c>
      <c r="B22" s="134">
        <v>2</v>
      </c>
      <c r="C22" s="135">
        <v>3</v>
      </c>
      <c r="D22" s="135">
        <v>4</v>
      </c>
      <c r="E22" s="136" t="s">
        <v>191</v>
      </c>
      <c r="F22" s="137" t="s">
        <v>192</v>
      </c>
    </row>
    <row r="23" spans="1:6" s="33" customFormat="1" ht="15.75" customHeight="1" x14ac:dyDescent="0.25">
      <c r="A23" s="48" t="s">
        <v>25</v>
      </c>
      <c r="B23" s="147">
        <f>B24</f>
        <v>1282218.7599999998</v>
      </c>
      <c r="C23" s="147">
        <f t="shared" ref="C23:D25" si="0">C24</f>
        <v>1711776.51</v>
      </c>
      <c r="D23" s="147">
        <f t="shared" si="0"/>
        <v>1558977.16</v>
      </c>
      <c r="E23" s="147">
        <f>D23/B23*100</f>
        <v>121.58433557780735</v>
      </c>
      <c r="F23" s="148">
        <f>D23/C23*100</f>
        <v>91.073639046489774</v>
      </c>
    </row>
    <row r="24" spans="1:6" s="33" customFormat="1" ht="15.75" customHeight="1" x14ac:dyDescent="0.25">
      <c r="A24" s="28" t="s">
        <v>92</v>
      </c>
      <c r="B24" s="77">
        <f>B25</f>
        <v>1282218.7599999998</v>
      </c>
      <c r="C24" s="77">
        <f t="shared" si="0"/>
        <v>1711776.51</v>
      </c>
      <c r="D24" s="77">
        <f t="shared" si="0"/>
        <v>1558977.16</v>
      </c>
      <c r="E24" s="76">
        <f t="shared" ref="E24:E26" si="1">D24/B24*100</f>
        <v>121.58433557780735</v>
      </c>
      <c r="F24" s="90">
        <f t="shared" ref="F24:F26" si="2">D24/C24*100</f>
        <v>91.073639046489774</v>
      </c>
    </row>
    <row r="25" spans="1:6" ht="25.5" x14ac:dyDescent="0.25">
      <c r="A25" s="29" t="s">
        <v>93</v>
      </c>
      <c r="B25" s="75">
        <f>B26</f>
        <v>1282218.7599999998</v>
      </c>
      <c r="C25" s="75">
        <f t="shared" si="0"/>
        <v>1711776.51</v>
      </c>
      <c r="D25" s="75">
        <f t="shared" si="0"/>
        <v>1558977.16</v>
      </c>
      <c r="E25" s="76">
        <f t="shared" si="1"/>
        <v>121.58433557780735</v>
      </c>
      <c r="F25" s="90">
        <f t="shared" si="2"/>
        <v>91.073639046489774</v>
      </c>
    </row>
    <row r="26" spans="1:6" ht="15.75" thickBot="1" x14ac:dyDescent="0.3">
      <c r="A26" s="30" t="s">
        <v>94</v>
      </c>
      <c r="B26" s="78">
        <f>'POSEBNI DIO'!C26</f>
        <v>1282218.7599999998</v>
      </c>
      <c r="C26" s="78">
        <f>'POSEBNI DIO'!D26</f>
        <v>1711776.51</v>
      </c>
      <c r="D26" s="78">
        <f>'POSEBNI DIO'!E26</f>
        <v>1558977.16</v>
      </c>
      <c r="E26" s="149">
        <f t="shared" si="1"/>
        <v>121.58433557780735</v>
      </c>
      <c r="F26" s="150">
        <f t="shared" si="2"/>
        <v>91.073639046489774</v>
      </c>
    </row>
  </sheetData>
  <mergeCells count="9">
    <mergeCell ref="A15:F15"/>
    <mergeCell ref="A17:F17"/>
    <mergeCell ref="A19:F19"/>
    <mergeCell ref="A5:C5"/>
    <mergeCell ref="A6:C6"/>
    <mergeCell ref="A7:C7"/>
    <mergeCell ref="A8:C8"/>
    <mergeCell ref="A11:C11"/>
    <mergeCell ref="A13:I13"/>
  </mergeCells>
  <pageMargins left="0.7" right="0.7" top="0.75" bottom="0.75" header="0.3" footer="0.3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0</xdr:col>
                <xdr:colOff>438150</xdr:colOff>
                <xdr:row>0</xdr:row>
                <xdr:rowOff>76200</xdr:rowOff>
              </from>
              <to>
                <xdr:col>0</xdr:col>
                <xdr:colOff>857250</xdr:colOff>
                <xdr:row>3</xdr:row>
                <xdr:rowOff>95250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2"/>
  <sheetViews>
    <sheetView workbookViewId="0">
      <selection activeCell="A5" sqref="A5:C11"/>
    </sheetView>
  </sheetViews>
  <sheetFormatPr defaultRowHeight="15" x14ac:dyDescent="0.25"/>
  <cols>
    <col min="1" max="1" width="28.5703125" bestFit="1" customWidth="1"/>
    <col min="2" max="2" width="8.42578125" bestFit="1" customWidth="1"/>
    <col min="3" max="3" width="5.42578125" bestFit="1" customWidth="1"/>
    <col min="4" max="4" width="25.28515625" customWidth="1"/>
    <col min="5" max="9" width="25.28515625" style="86" customWidth="1"/>
  </cols>
  <sheetData>
    <row r="1" spans="1:21" s="53" customFormat="1" ht="12.75" x14ac:dyDescent="0.2">
      <c r="E1" s="83"/>
      <c r="F1" s="83"/>
      <c r="G1" s="83"/>
      <c r="H1" s="83"/>
      <c r="I1" s="83"/>
    </row>
    <row r="2" spans="1:21" s="53" customFormat="1" ht="12.75" x14ac:dyDescent="0.2">
      <c r="E2" s="83"/>
      <c r="F2" s="83"/>
      <c r="G2" s="83"/>
      <c r="H2" s="83"/>
      <c r="I2" s="83"/>
    </row>
    <row r="3" spans="1:21" s="53" customFormat="1" ht="12.75" x14ac:dyDescent="0.2">
      <c r="E3" s="83"/>
      <c r="F3" s="83"/>
      <c r="G3" s="83"/>
      <c r="H3" s="83"/>
      <c r="I3" s="83"/>
      <c r="S3" s="54"/>
      <c r="T3" s="54"/>
      <c r="U3" s="54"/>
    </row>
    <row r="4" spans="1:21" s="53" customFormat="1" ht="12.75" x14ac:dyDescent="0.2">
      <c r="E4" s="83"/>
      <c r="F4" s="83"/>
      <c r="G4" s="83"/>
      <c r="H4" s="83"/>
      <c r="I4" s="83"/>
    </row>
    <row r="5" spans="1:21" s="53" customFormat="1" ht="15.75" customHeight="1" x14ac:dyDescent="0.25">
      <c r="A5" s="326" t="s">
        <v>125</v>
      </c>
      <c r="B5" s="327"/>
      <c r="C5" s="327"/>
      <c r="D5" s="55"/>
      <c r="E5" s="84"/>
      <c r="F5" s="84"/>
      <c r="G5" s="84"/>
      <c r="H5" s="84"/>
      <c r="I5" s="84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53" customFormat="1" ht="15.75" customHeight="1" x14ac:dyDescent="0.25">
      <c r="A6" s="326" t="s">
        <v>126</v>
      </c>
      <c r="B6" s="327"/>
      <c r="C6" s="327"/>
      <c r="D6" s="55"/>
      <c r="E6" s="84"/>
      <c r="F6" s="84"/>
      <c r="G6" s="84"/>
      <c r="H6" s="84"/>
      <c r="I6" s="84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s="53" customFormat="1" ht="15.75" customHeight="1" x14ac:dyDescent="0.25">
      <c r="A7" s="326" t="s">
        <v>206</v>
      </c>
      <c r="B7" s="327"/>
      <c r="C7" s="327"/>
      <c r="D7" s="55"/>
      <c r="E7" s="84"/>
      <c r="F7" s="84"/>
      <c r="G7" s="84"/>
      <c r="H7" s="84"/>
      <c r="I7" s="84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customHeight="1" x14ac:dyDescent="0.25">
      <c r="A8" s="326" t="s">
        <v>207</v>
      </c>
      <c r="B8" s="327"/>
      <c r="C8" s="327"/>
      <c r="D8" s="55"/>
      <c r="E8" s="84"/>
      <c r="F8" s="84"/>
      <c r="G8" s="84"/>
      <c r="H8" s="84"/>
      <c r="I8" s="84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7" t="s">
        <v>227</v>
      </c>
      <c r="B9" s="318"/>
      <c r="C9" s="57"/>
      <c r="D9" s="55"/>
      <c r="E9" s="84"/>
      <c r="F9" s="84"/>
      <c r="G9" s="84"/>
      <c r="H9" s="84"/>
      <c r="I9" s="84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7" t="s">
        <v>228</v>
      </c>
      <c r="B10" s="318"/>
      <c r="C10" s="57"/>
      <c r="D10" s="55"/>
      <c r="E10" s="84"/>
      <c r="F10" s="84"/>
      <c r="G10" s="84"/>
      <c r="H10" s="84"/>
      <c r="I10" s="84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customHeight="1" x14ac:dyDescent="0.25">
      <c r="A11" s="326" t="s">
        <v>223</v>
      </c>
      <c r="B11" s="327"/>
      <c r="C11" s="327"/>
      <c r="D11" s="55"/>
      <c r="E11" s="84"/>
      <c r="F11" s="84"/>
      <c r="G11" s="84"/>
      <c r="H11" s="84"/>
      <c r="I11" s="84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5.75" x14ac:dyDescent="0.25">
      <c r="A12" s="55"/>
      <c r="B12" s="55"/>
      <c r="C12" s="55"/>
      <c r="D12" s="55"/>
      <c r="E12" s="84"/>
      <c r="F12" s="84"/>
      <c r="G12" s="84"/>
      <c r="H12" s="84"/>
      <c r="I12" s="84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15.75" x14ac:dyDescent="0.25">
      <c r="A13" s="336" t="s">
        <v>221</v>
      </c>
      <c r="B13" s="337"/>
      <c r="C13" s="337"/>
      <c r="D13" s="337"/>
      <c r="E13" s="337"/>
      <c r="F13" s="337"/>
      <c r="G13" s="337"/>
      <c r="H13" s="337"/>
      <c r="I13" s="337"/>
      <c r="J13" s="99"/>
    </row>
    <row r="14" spans="1:21" ht="18" customHeight="1" x14ac:dyDescent="0.25">
      <c r="A14" s="3"/>
      <c r="B14" s="3"/>
      <c r="C14" s="3"/>
      <c r="D14" s="3"/>
      <c r="E14" s="85"/>
      <c r="F14" s="85"/>
      <c r="G14" s="85"/>
      <c r="H14" s="85"/>
      <c r="I14" s="85"/>
    </row>
    <row r="15" spans="1:21" ht="15.75" x14ac:dyDescent="0.25">
      <c r="A15" s="336" t="s">
        <v>30</v>
      </c>
      <c r="B15" s="336"/>
      <c r="C15" s="336"/>
      <c r="D15" s="336"/>
      <c r="E15" s="336"/>
      <c r="F15" s="336"/>
      <c r="G15" s="336"/>
      <c r="H15" s="345"/>
      <c r="I15" s="345"/>
    </row>
    <row r="16" spans="1:21" ht="18" x14ac:dyDescent="0.25">
      <c r="A16" s="3"/>
      <c r="B16" s="3"/>
      <c r="C16" s="3"/>
      <c r="D16" s="3"/>
      <c r="E16" s="85"/>
      <c r="F16" s="85"/>
      <c r="G16" s="85"/>
      <c r="H16" s="89"/>
      <c r="I16" s="89"/>
    </row>
    <row r="17" spans="1:9" ht="18" customHeight="1" x14ac:dyDescent="0.25">
      <c r="A17" s="336" t="s">
        <v>26</v>
      </c>
      <c r="B17" s="341"/>
      <c r="C17" s="341"/>
      <c r="D17" s="341"/>
      <c r="E17" s="341"/>
      <c r="F17" s="341"/>
      <c r="G17" s="341"/>
      <c r="H17" s="341"/>
      <c r="I17" s="341"/>
    </row>
    <row r="18" spans="1:9" ht="18.75" thickBot="1" x14ac:dyDescent="0.3">
      <c r="A18" s="3"/>
      <c r="B18" s="3"/>
      <c r="C18" s="3"/>
      <c r="D18" s="3"/>
      <c r="E18" s="85"/>
      <c r="F18" s="85"/>
      <c r="G18" s="85"/>
      <c r="H18" s="89"/>
      <c r="I18" s="89"/>
    </row>
    <row r="19" spans="1:9" ht="26.25" thickBot="1" x14ac:dyDescent="0.3">
      <c r="A19" s="32" t="s">
        <v>14</v>
      </c>
      <c r="B19" s="41" t="s">
        <v>15</v>
      </c>
      <c r="C19" s="41" t="s">
        <v>16</v>
      </c>
      <c r="D19" s="41" t="s">
        <v>41</v>
      </c>
      <c r="E19" s="42" t="s">
        <v>127</v>
      </c>
      <c r="F19" s="43" t="s">
        <v>128</v>
      </c>
      <c r="G19" s="43" t="s">
        <v>129</v>
      </c>
      <c r="H19" s="44" t="s">
        <v>130</v>
      </c>
      <c r="I19" s="44" t="s">
        <v>130</v>
      </c>
    </row>
    <row r="20" spans="1:9" s="131" customFormat="1" ht="15.75" thickBot="1" x14ac:dyDescent="0.3">
      <c r="A20" s="138"/>
      <c r="B20" s="139"/>
      <c r="C20" s="139"/>
      <c r="D20" s="139">
        <v>1</v>
      </c>
      <c r="E20" s="134">
        <v>2</v>
      </c>
      <c r="F20" s="135">
        <v>3</v>
      </c>
      <c r="G20" s="135">
        <v>4</v>
      </c>
      <c r="H20" s="136" t="s">
        <v>191</v>
      </c>
      <c r="I20" s="137" t="s">
        <v>192</v>
      </c>
    </row>
    <row r="21" spans="1:9" ht="25.5" x14ac:dyDescent="0.25">
      <c r="A21" s="31">
        <v>8</v>
      </c>
      <c r="B21" s="40"/>
      <c r="C21" s="40"/>
      <c r="D21" s="40" t="s">
        <v>27</v>
      </c>
      <c r="E21" s="132">
        <v>0</v>
      </c>
      <c r="F21" s="133">
        <v>0</v>
      </c>
      <c r="G21" s="133">
        <v>0</v>
      </c>
      <c r="H21" s="133" t="e">
        <f>G21/E21*100</f>
        <v>#DIV/0!</v>
      </c>
      <c r="I21" s="140" t="e">
        <f>G21/F21*100</f>
        <v>#DIV/0!</v>
      </c>
    </row>
    <row r="22" spans="1:9" ht="26.25" thickBot="1" x14ac:dyDescent="0.3">
      <c r="A22" s="141">
        <v>5</v>
      </c>
      <c r="B22" s="142"/>
      <c r="C22" s="142"/>
      <c r="D22" s="143" t="s">
        <v>28</v>
      </c>
      <c r="E22" s="144">
        <v>0</v>
      </c>
      <c r="F22" s="145">
        <v>0</v>
      </c>
      <c r="G22" s="145">
        <v>0</v>
      </c>
      <c r="H22" s="145" t="e">
        <f>G22/E22*100</f>
        <v>#DIV/0!</v>
      </c>
      <c r="I22" s="146" t="e">
        <f>G22/F22*100</f>
        <v>#DIV/0!</v>
      </c>
    </row>
  </sheetData>
  <mergeCells count="8">
    <mergeCell ref="A15:I15"/>
    <mergeCell ref="A17:I17"/>
    <mergeCell ref="A13:I13"/>
    <mergeCell ref="A5:C5"/>
    <mergeCell ref="A6:C6"/>
    <mergeCell ref="A7:C7"/>
    <mergeCell ref="A8:C8"/>
    <mergeCell ref="A11:C11"/>
  </mergeCells>
  <pageMargins left="0.7" right="0.7" top="0.75" bottom="0.75" header="0.3" footer="0.3"/>
  <pageSetup paperSize="9" scale="67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352425</xdr:colOff>
                <xdr:row>0</xdr:row>
                <xdr:rowOff>76200</xdr:rowOff>
              </from>
              <to>
                <xdr:col>0</xdr:col>
                <xdr:colOff>1076325</xdr:colOff>
                <xdr:row>4</xdr:row>
                <xdr:rowOff>0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97"/>
  <sheetViews>
    <sheetView tabSelected="1" zoomScaleNormal="100" workbookViewId="0">
      <selection activeCell="K187" sqref="K187"/>
    </sheetView>
  </sheetViews>
  <sheetFormatPr defaultRowHeight="15" x14ac:dyDescent="0.25"/>
  <cols>
    <col min="1" max="1" width="16.85546875" style="124" customWidth="1"/>
    <col min="2" max="2" width="46.7109375" style="20" bestFit="1" customWidth="1"/>
    <col min="3" max="5" width="17.42578125" style="23" customWidth="1"/>
    <col min="6" max="6" width="17.42578125" style="130" customWidth="1"/>
    <col min="7" max="7" width="14.7109375" style="130" customWidth="1"/>
  </cols>
  <sheetData>
    <row r="1" spans="1:21" s="53" customFormat="1" ht="12.75" x14ac:dyDescent="0.2">
      <c r="A1" s="120"/>
      <c r="C1" s="58"/>
      <c r="D1" s="58"/>
      <c r="E1" s="58"/>
      <c r="F1" s="125"/>
      <c r="G1" s="125"/>
    </row>
    <row r="2" spans="1:21" s="53" customFormat="1" ht="12.75" x14ac:dyDescent="0.2">
      <c r="A2" s="120"/>
      <c r="C2" s="58"/>
      <c r="D2" s="58"/>
      <c r="E2" s="58"/>
      <c r="F2" s="125"/>
      <c r="G2" s="125"/>
    </row>
    <row r="3" spans="1:21" s="53" customFormat="1" ht="12.75" x14ac:dyDescent="0.2">
      <c r="A3" s="120"/>
      <c r="C3" s="58"/>
      <c r="D3" s="58"/>
      <c r="E3" s="58"/>
      <c r="F3" s="125"/>
      <c r="G3" s="125"/>
      <c r="S3" s="54"/>
      <c r="T3" s="54"/>
      <c r="U3" s="54"/>
    </row>
    <row r="4" spans="1:21" s="53" customFormat="1" ht="12.75" x14ac:dyDescent="0.2">
      <c r="A4" s="120"/>
      <c r="C4" s="58"/>
      <c r="D4" s="58"/>
      <c r="E4" s="58"/>
      <c r="F4" s="125"/>
      <c r="G4" s="125"/>
    </row>
    <row r="5" spans="1:21" s="53" customFormat="1" ht="15.75" customHeight="1" x14ac:dyDescent="0.25">
      <c r="A5" s="326" t="s">
        <v>125</v>
      </c>
      <c r="B5" s="327"/>
      <c r="C5" s="327"/>
      <c r="D5" s="71"/>
      <c r="E5" s="59"/>
      <c r="F5" s="126"/>
      <c r="G5" s="12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53" customFormat="1" ht="15.75" customHeight="1" x14ac:dyDescent="0.25">
      <c r="A6" s="326" t="s">
        <v>126</v>
      </c>
      <c r="B6" s="327"/>
      <c r="C6" s="327"/>
      <c r="D6" s="71"/>
      <c r="E6" s="59"/>
      <c r="F6" s="126"/>
      <c r="G6" s="12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s="53" customFormat="1" ht="15.75" customHeight="1" x14ac:dyDescent="0.25">
      <c r="A7" s="326" t="s">
        <v>206</v>
      </c>
      <c r="B7" s="327"/>
      <c r="C7" s="327"/>
      <c r="D7" s="71"/>
      <c r="E7" s="59"/>
      <c r="F7" s="126"/>
      <c r="G7" s="12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customHeight="1" x14ac:dyDescent="0.25">
      <c r="A8" s="326" t="s">
        <v>207</v>
      </c>
      <c r="B8" s="327"/>
      <c r="C8" s="327"/>
      <c r="D8" s="71"/>
      <c r="E8" s="59"/>
      <c r="F8" s="126"/>
      <c r="G8" s="12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7" t="s">
        <v>227</v>
      </c>
      <c r="B9" s="318"/>
      <c r="C9" s="57"/>
      <c r="D9" s="71"/>
      <c r="E9" s="59"/>
      <c r="F9" s="126"/>
      <c r="G9" s="12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7" t="s">
        <v>228</v>
      </c>
      <c r="B10" s="318"/>
      <c r="C10" s="57"/>
      <c r="D10" s="71"/>
      <c r="E10" s="59"/>
      <c r="F10" s="126"/>
      <c r="G10" s="12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customHeight="1" x14ac:dyDescent="0.25">
      <c r="A11" s="326" t="s">
        <v>223</v>
      </c>
      <c r="B11" s="327"/>
      <c r="C11" s="327"/>
      <c r="D11" s="71"/>
      <c r="E11" s="59"/>
      <c r="F11" s="126"/>
      <c r="G11" s="12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2" customHeight="1" x14ac:dyDescent="0.25">
      <c r="A12" s="121"/>
      <c r="B12" s="55"/>
      <c r="C12" s="71"/>
      <c r="D12" s="71"/>
      <c r="E12" s="59"/>
      <c r="F12" s="126"/>
      <c r="G12" s="12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39" customHeight="1" x14ac:dyDescent="0.25">
      <c r="A13" s="336" t="s">
        <v>222</v>
      </c>
      <c r="B13" s="337"/>
      <c r="C13" s="337"/>
      <c r="D13" s="337"/>
      <c r="E13" s="337"/>
      <c r="F13" s="337"/>
      <c r="G13" s="337"/>
      <c r="H13" s="99"/>
      <c r="I13" s="99"/>
      <c r="J13" s="99"/>
    </row>
    <row r="14" spans="1:21" ht="10.5" customHeight="1" x14ac:dyDescent="0.25">
      <c r="A14" s="117"/>
      <c r="B14" s="3"/>
      <c r="C14" s="22"/>
      <c r="D14" s="22"/>
      <c r="E14" s="22"/>
      <c r="F14" s="262"/>
      <c r="G14" s="127"/>
    </row>
    <row r="15" spans="1:21" ht="18" customHeight="1" x14ac:dyDescent="0.25">
      <c r="A15" s="346" t="s">
        <v>29</v>
      </c>
      <c r="B15" s="346"/>
      <c r="C15" s="346"/>
      <c r="D15" s="346"/>
      <c r="E15" s="346"/>
      <c r="F15" s="346"/>
      <c r="G15" s="346"/>
    </row>
    <row r="16" spans="1:21" ht="15" customHeight="1" thickBot="1" x14ac:dyDescent="0.3">
      <c r="A16" s="117"/>
      <c r="B16" s="3"/>
      <c r="C16" s="22"/>
      <c r="D16" s="22"/>
      <c r="E16" s="22"/>
      <c r="F16" s="262"/>
      <c r="G16" s="127"/>
    </row>
    <row r="17" spans="1:7" s="19" customFormat="1" ht="25.5" x14ac:dyDescent="0.2">
      <c r="A17" s="118" t="s">
        <v>31</v>
      </c>
      <c r="B17" s="24" t="s">
        <v>32</v>
      </c>
      <c r="C17" s="87" t="s">
        <v>127</v>
      </c>
      <c r="D17" s="72" t="s">
        <v>128</v>
      </c>
      <c r="E17" s="72" t="s">
        <v>129</v>
      </c>
      <c r="F17" s="276" t="s">
        <v>205</v>
      </c>
      <c r="G17" s="110" t="s">
        <v>130</v>
      </c>
    </row>
    <row r="18" spans="1:7" s="95" customFormat="1" ht="13.5" thickBot="1" x14ac:dyDescent="0.25">
      <c r="A18" s="119"/>
      <c r="B18" s="96">
        <v>1</v>
      </c>
      <c r="C18" s="257">
        <v>2</v>
      </c>
      <c r="D18" s="97">
        <v>3</v>
      </c>
      <c r="E18" s="98">
        <v>4</v>
      </c>
      <c r="F18" s="263" t="s">
        <v>191</v>
      </c>
      <c r="G18" s="111" t="s">
        <v>192</v>
      </c>
    </row>
    <row r="19" spans="1:7" s="21" customFormat="1" ht="13.5" thickBot="1" x14ac:dyDescent="0.3">
      <c r="A19" s="25" t="s">
        <v>121</v>
      </c>
      <c r="B19" s="26" t="s">
        <v>122</v>
      </c>
      <c r="C19" s="73">
        <f>C20+C26</f>
        <v>1282218.7599999998</v>
      </c>
      <c r="D19" s="73">
        <f t="shared" ref="D19" si="0">D20+D26</f>
        <v>1711776.51</v>
      </c>
      <c r="E19" s="73">
        <f>E20+E26</f>
        <v>1558977.16</v>
      </c>
      <c r="F19" s="258">
        <f>E19/C19*100</f>
        <v>121.58433557780735</v>
      </c>
      <c r="G19" s="112">
        <f>E19/D19*100</f>
        <v>91.073639046489774</v>
      </c>
    </row>
    <row r="20" spans="1:7" s="21" customFormat="1" ht="13.5" thickBot="1" x14ac:dyDescent="0.3">
      <c r="A20" s="102"/>
      <c r="B20" s="103" t="s">
        <v>206</v>
      </c>
      <c r="C20" s="104">
        <f t="shared" ref="C20:E22" si="1">C21</f>
        <v>0</v>
      </c>
      <c r="D20" s="105">
        <f t="shared" si="1"/>
        <v>0</v>
      </c>
      <c r="E20" s="105">
        <f t="shared" si="1"/>
        <v>0</v>
      </c>
      <c r="F20" s="264" t="e">
        <f t="shared" ref="F20:F23" si="2">E20/C20*100</f>
        <v>#DIV/0!</v>
      </c>
      <c r="G20" s="113" t="e">
        <f>E20/D20*100</f>
        <v>#DIV/0!</v>
      </c>
    </row>
    <row r="21" spans="1:7" s="168" customFormat="1" ht="12.75" x14ac:dyDescent="0.25">
      <c r="A21" s="163" t="s">
        <v>42</v>
      </c>
      <c r="B21" s="164" t="s">
        <v>43</v>
      </c>
      <c r="C21" s="165">
        <f t="shared" si="1"/>
        <v>0</v>
      </c>
      <c r="D21" s="166">
        <f t="shared" si="1"/>
        <v>0</v>
      </c>
      <c r="E21" s="166">
        <f t="shared" si="1"/>
        <v>0</v>
      </c>
      <c r="F21" s="265" t="e">
        <f t="shared" si="2"/>
        <v>#DIV/0!</v>
      </c>
      <c r="G21" s="167" t="e">
        <f>E21/D21*100</f>
        <v>#DIV/0!</v>
      </c>
    </row>
    <row r="22" spans="1:7" s="21" customFormat="1" ht="12.75" x14ac:dyDescent="0.25">
      <c r="A22" s="169">
        <v>9</v>
      </c>
      <c r="B22" s="170" t="s">
        <v>44</v>
      </c>
      <c r="C22" s="80">
        <f>C23</f>
        <v>0</v>
      </c>
      <c r="D22" s="171">
        <f t="shared" si="1"/>
        <v>0</v>
      </c>
      <c r="E22" s="171">
        <f>E23</f>
        <v>0</v>
      </c>
      <c r="F22" s="261" t="e">
        <f t="shared" si="2"/>
        <v>#DIV/0!</v>
      </c>
      <c r="G22" s="172" t="e">
        <f>E22/D22*100</f>
        <v>#DIV/0!</v>
      </c>
    </row>
    <row r="23" spans="1:7" s="21" customFormat="1" ht="12.75" x14ac:dyDescent="0.25">
      <c r="A23" s="169">
        <v>92</v>
      </c>
      <c r="B23" s="170" t="s">
        <v>45</v>
      </c>
      <c r="C23" s="80">
        <f>C24</f>
        <v>0</v>
      </c>
      <c r="D23" s="171">
        <f>D24</f>
        <v>0</v>
      </c>
      <c r="E23" s="171">
        <f>E24</f>
        <v>0</v>
      </c>
      <c r="F23" s="261" t="e">
        <f t="shared" si="2"/>
        <v>#DIV/0!</v>
      </c>
      <c r="G23" s="172" t="e">
        <f>E23/D23*100</f>
        <v>#DIV/0!</v>
      </c>
    </row>
    <row r="24" spans="1:7" s="21" customFormat="1" ht="12.75" x14ac:dyDescent="0.25">
      <c r="A24" s="169">
        <v>922</v>
      </c>
      <c r="B24" s="170" t="s">
        <v>162</v>
      </c>
      <c r="C24" s="80">
        <f>C25</f>
        <v>0</v>
      </c>
      <c r="D24" s="171">
        <f>D25</f>
        <v>0</v>
      </c>
      <c r="E24" s="171">
        <f>E25</f>
        <v>0</v>
      </c>
      <c r="F24" s="261"/>
      <c r="G24" s="172"/>
    </row>
    <row r="25" spans="1:7" s="240" customFormat="1" ht="13.5" thickBot="1" x14ac:dyDescent="0.3">
      <c r="A25" s="235">
        <v>9222</v>
      </c>
      <c r="B25" s="236" t="s">
        <v>163</v>
      </c>
      <c r="C25" s="237">
        <v>0</v>
      </c>
      <c r="D25" s="238">
        <v>0</v>
      </c>
      <c r="E25" s="238">
        <v>0</v>
      </c>
      <c r="F25" s="266"/>
      <c r="G25" s="256"/>
    </row>
    <row r="26" spans="1:7" s="21" customFormat="1" ht="13.5" thickBot="1" x14ac:dyDescent="0.3">
      <c r="A26" s="106" t="s">
        <v>76</v>
      </c>
      <c r="B26" s="107" t="s">
        <v>77</v>
      </c>
      <c r="C26" s="108">
        <f>C27+C43+C93+C276+C312+C345+C371</f>
        <v>1282218.7599999998</v>
      </c>
      <c r="D26" s="108">
        <f>D27+D43+D93+D276+D312+D345+D371</f>
        <v>1711776.51</v>
      </c>
      <c r="E26" s="108">
        <f>E27+E43+E93+E276+E312+E345+E371</f>
        <v>1558977.16</v>
      </c>
      <c r="F26" s="267">
        <f t="shared" ref="F26:F32" si="3">E26/C26*100</f>
        <v>121.58433557780735</v>
      </c>
      <c r="G26" s="114">
        <f t="shared" ref="G26:G32" si="4">E26/D26*100</f>
        <v>91.073639046489774</v>
      </c>
    </row>
    <row r="27" spans="1:7" s="21" customFormat="1" ht="26.25" thickBot="1" x14ac:dyDescent="0.3">
      <c r="A27" s="102" t="s">
        <v>78</v>
      </c>
      <c r="B27" s="103" t="s">
        <v>79</v>
      </c>
      <c r="C27" s="104">
        <f>C28</f>
        <v>318.45</v>
      </c>
      <c r="D27" s="105">
        <f t="shared" ref="D27" si="5">D28</f>
        <v>372</v>
      </c>
      <c r="E27" s="105">
        <f>E28</f>
        <v>300</v>
      </c>
      <c r="F27" s="264">
        <f t="shared" si="3"/>
        <v>94.206311822892147</v>
      </c>
      <c r="G27" s="113">
        <f t="shared" si="4"/>
        <v>80.645161290322577</v>
      </c>
    </row>
    <row r="28" spans="1:7" s="168" customFormat="1" ht="12.75" x14ac:dyDescent="0.25">
      <c r="A28" s="163" t="s">
        <v>46</v>
      </c>
      <c r="B28" s="164" t="s">
        <v>47</v>
      </c>
      <c r="C28" s="165">
        <f>C29+C39</f>
        <v>318.45</v>
      </c>
      <c r="D28" s="166">
        <f t="shared" ref="D28:E28" si="6">D29+D39</f>
        <v>372</v>
      </c>
      <c r="E28" s="166">
        <f t="shared" si="6"/>
        <v>300</v>
      </c>
      <c r="F28" s="265">
        <f t="shared" si="3"/>
        <v>94.206311822892147</v>
      </c>
      <c r="G28" s="167">
        <f t="shared" si="4"/>
        <v>80.645161290322577</v>
      </c>
    </row>
    <row r="29" spans="1:7" s="21" customFormat="1" ht="12.75" x14ac:dyDescent="0.25">
      <c r="A29" s="169" t="s">
        <v>48</v>
      </c>
      <c r="B29" s="170" t="s">
        <v>20</v>
      </c>
      <c r="C29" s="80">
        <f t="shared" ref="C29:E29" si="7">C30</f>
        <v>318.45</v>
      </c>
      <c r="D29" s="171">
        <f t="shared" si="7"/>
        <v>372</v>
      </c>
      <c r="E29" s="171">
        <f t="shared" si="7"/>
        <v>300</v>
      </c>
      <c r="F29" s="261">
        <f t="shared" si="3"/>
        <v>94.206311822892147</v>
      </c>
      <c r="G29" s="172">
        <f t="shared" si="4"/>
        <v>80.645161290322577</v>
      </c>
    </row>
    <row r="30" spans="1:7" s="21" customFormat="1" ht="12.75" x14ac:dyDescent="0.25">
      <c r="A30" s="169" t="s">
        <v>49</v>
      </c>
      <c r="B30" s="170" t="s">
        <v>33</v>
      </c>
      <c r="C30" s="80">
        <f>C31+C33+C35+C37</f>
        <v>318.45</v>
      </c>
      <c r="D30" s="171">
        <f>D31</f>
        <v>372</v>
      </c>
      <c r="E30" s="171">
        <f>E31</f>
        <v>300</v>
      </c>
      <c r="F30" s="261">
        <f t="shared" si="3"/>
        <v>94.206311822892147</v>
      </c>
      <c r="G30" s="172">
        <f t="shared" si="4"/>
        <v>80.645161290322577</v>
      </c>
    </row>
    <row r="31" spans="1:7" s="21" customFormat="1" ht="12.75" x14ac:dyDescent="0.25">
      <c r="A31" s="169">
        <v>321</v>
      </c>
      <c r="B31" s="170" t="s">
        <v>164</v>
      </c>
      <c r="C31" s="80">
        <f>C32</f>
        <v>318.45</v>
      </c>
      <c r="D31" s="171">
        <f>D32</f>
        <v>372</v>
      </c>
      <c r="E31" s="171">
        <f>E32</f>
        <v>300</v>
      </c>
      <c r="F31" s="261">
        <f t="shared" si="3"/>
        <v>94.206311822892147</v>
      </c>
      <c r="G31" s="172">
        <f t="shared" si="4"/>
        <v>80.645161290322577</v>
      </c>
    </row>
    <row r="32" spans="1:7" s="240" customFormat="1" ht="12.75" x14ac:dyDescent="0.25">
      <c r="A32" s="241">
        <v>3211</v>
      </c>
      <c r="B32" s="242" t="s">
        <v>138</v>
      </c>
      <c r="C32" s="243">
        <v>318.45</v>
      </c>
      <c r="D32" s="244">
        <v>372</v>
      </c>
      <c r="E32" s="244">
        <v>300</v>
      </c>
      <c r="F32" s="261">
        <f t="shared" si="3"/>
        <v>94.206311822892147</v>
      </c>
      <c r="G32" s="172">
        <f t="shared" si="4"/>
        <v>80.645161290322577</v>
      </c>
    </row>
    <row r="33" spans="1:7" s="21" customFormat="1" ht="12.75" x14ac:dyDescent="0.25">
      <c r="A33" s="169">
        <v>322</v>
      </c>
      <c r="B33" s="170" t="s">
        <v>165</v>
      </c>
      <c r="C33" s="80">
        <f>C34</f>
        <v>0</v>
      </c>
      <c r="D33" s="171">
        <v>0</v>
      </c>
      <c r="E33" s="171">
        <v>0</v>
      </c>
      <c r="F33" s="261"/>
      <c r="G33" s="172"/>
    </row>
    <row r="34" spans="1:7" s="240" customFormat="1" ht="12.75" x14ac:dyDescent="0.25">
      <c r="A34" s="241">
        <v>3221</v>
      </c>
      <c r="B34" s="242" t="s">
        <v>140</v>
      </c>
      <c r="C34" s="243">
        <v>0</v>
      </c>
      <c r="D34" s="244"/>
      <c r="E34" s="244">
        <v>0</v>
      </c>
      <c r="F34" s="268"/>
      <c r="G34" s="239"/>
    </row>
    <row r="35" spans="1:7" s="21" customFormat="1" ht="12.75" x14ac:dyDescent="0.25">
      <c r="A35" s="169">
        <v>323</v>
      </c>
      <c r="B35" s="170" t="s">
        <v>166</v>
      </c>
      <c r="C35" s="80">
        <f>C36</f>
        <v>0</v>
      </c>
      <c r="D35" s="171"/>
      <c r="E35" s="171">
        <f>E36</f>
        <v>0</v>
      </c>
      <c r="F35" s="261"/>
      <c r="G35" s="172"/>
    </row>
    <row r="36" spans="1:7" s="240" customFormat="1" ht="12.75" x14ac:dyDescent="0.25">
      <c r="A36" s="241">
        <v>3237</v>
      </c>
      <c r="B36" s="242" t="s">
        <v>146</v>
      </c>
      <c r="C36" s="243"/>
      <c r="D36" s="244"/>
      <c r="E36" s="244">
        <v>0</v>
      </c>
      <c r="F36" s="268"/>
      <c r="G36" s="239"/>
    </row>
    <row r="37" spans="1:7" s="21" customFormat="1" ht="12.75" x14ac:dyDescent="0.25">
      <c r="A37" s="169">
        <v>329</v>
      </c>
      <c r="B37" s="170" t="s">
        <v>152</v>
      </c>
      <c r="C37" s="80">
        <f>C38</f>
        <v>0</v>
      </c>
      <c r="D37" s="171"/>
      <c r="E37" s="171">
        <f>E38</f>
        <v>0</v>
      </c>
      <c r="F37" s="261"/>
      <c r="G37" s="172"/>
    </row>
    <row r="38" spans="1:7" s="240" customFormat="1" ht="12.75" x14ac:dyDescent="0.25">
      <c r="A38" s="241">
        <v>3299</v>
      </c>
      <c r="B38" s="242" t="s">
        <v>152</v>
      </c>
      <c r="C38" s="243">
        <v>0</v>
      </c>
      <c r="D38" s="244"/>
      <c r="E38" s="244">
        <v>0</v>
      </c>
      <c r="F38" s="268"/>
      <c r="G38" s="239"/>
    </row>
    <row r="39" spans="1:7" s="21" customFormat="1" ht="12.75" x14ac:dyDescent="0.25">
      <c r="A39" s="169">
        <v>4</v>
      </c>
      <c r="B39" s="170" t="s">
        <v>22</v>
      </c>
      <c r="C39" s="80">
        <f>C40</f>
        <v>0</v>
      </c>
      <c r="D39" s="171">
        <f t="shared" ref="D39:E39" si="8">D40</f>
        <v>0</v>
      </c>
      <c r="E39" s="171">
        <f t="shared" si="8"/>
        <v>0</v>
      </c>
      <c r="F39" s="261" t="e">
        <f t="shared" ref="F39:F40" si="9">E39/C39*100</f>
        <v>#DIV/0!</v>
      </c>
      <c r="G39" s="172" t="e">
        <f>E39/D39*100</f>
        <v>#DIV/0!</v>
      </c>
    </row>
    <row r="40" spans="1:7" s="21" customFormat="1" ht="25.5" x14ac:dyDescent="0.25">
      <c r="A40" s="169">
        <v>42</v>
      </c>
      <c r="B40" s="170" t="s">
        <v>39</v>
      </c>
      <c r="C40" s="80">
        <f>C41</f>
        <v>0</v>
      </c>
      <c r="D40" s="171">
        <v>0</v>
      </c>
      <c r="E40" s="171">
        <v>0</v>
      </c>
      <c r="F40" s="261" t="e">
        <f t="shared" si="9"/>
        <v>#DIV/0!</v>
      </c>
      <c r="G40" s="172" t="e">
        <f>E40/D40*100</f>
        <v>#DIV/0!</v>
      </c>
    </row>
    <row r="41" spans="1:7" s="21" customFormat="1" ht="12.75" x14ac:dyDescent="0.25">
      <c r="A41" s="169">
        <v>422</v>
      </c>
      <c r="B41" s="170" t="s">
        <v>167</v>
      </c>
      <c r="C41" s="80">
        <f>C42</f>
        <v>0</v>
      </c>
      <c r="D41" s="171"/>
      <c r="E41" s="171">
        <f>E42</f>
        <v>0</v>
      </c>
      <c r="F41" s="261"/>
      <c r="G41" s="172"/>
    </row>
    <row r="42" spans="1:7" s="240" customFormat="1" ht="13.5" thickBot="1" x14ac:dyDescent="0.3">
      <c r="A42" s="245">
        <v>4226</v>
      </c>
      <c r="B42" s="246" t="s">
        <v>157</v>
      </c>
      <c r="C42" s="247"/>
      <c r="D42" s="248"/>
      <c r="E42" s="248">
        <v>0</v>
      </c>
      <c r="F42" s="269"/>
      <c r="G42" s="249"/>
    </row>
    <row r="43" spans="1:7" s="21" customFormat="1" ht="26.25" thickBot="1" x14ac:dyDescent="0.3">
      <c r="A43" s="102" t="s">
        <v>80</v>
      </c>
      <c r="B43" s="103" t="s">
        <v>81</v>
      </c>
      <c r="C43" s="104">
        <f>C44+C49+C63+C73+C78+C68</f>
        <v>40811.99</v>
      </c>
      <c r="D43" s="104">
        <f t="shared" ref="D43" si="10">D44+D49+D63+D73+D78+D68</f>
        <v>44000</v>
      </c>
      <c r="E43" s="104">
        <f>E44+E49+E63+E73+E78+E68</f>
        <v>39935.53</v>
      </c>
      <c r="F43" s="259">
        <f t="shared" ref="F43:F46" si="11">E43/C43*100</f>
        <v>97.852444833001286</v>
      </c>
      <c r="G43" s="113">
        <f>E43/D43*100</f>
        <v>90.762568181818182</v>
      </c>
    </row>
    <row r="44" spans="1:7" s="168" customFormat="1" ht="12.75" x14ac:dyDescent="0.25">
      <c r="A44" s="163" t="s">
        <v>46</v>
      </c>
      <c r="B44" s="164" t="s">
        <v>47</v>
      </c>
      <c r="C44" s="165">
        <f t="shared" ref="C44:E46" si="12">C45</f>
        <v>0</v>
      </c>
      <c r="D44" s="166">
        <f t="shared" si="12"/>
        <v>0</v>
      </c>
      <c r="E44" s="166">
        <f t="shared" si="12"/>
        <v>0</v>
      </c>
      <c r="F44" s="265" t="e">
        <f t="shared" si="11"/>
        <v>#DIV/0!</v>
      </c>
      <c r="G44" s="167" t="e">
        <f>E44/D44*100</f>
        <v>#DIV/0!</v>
      </c>
    </row>
    <row r="45" spans="1:7" s="21" customFormat="1" ht="12.75" x14ac:dyDescent="0.25">
      <c r="A45" s="169" t="s">
        <v>48</v>
      </c>
      <c r="B45" s="170" t="s">
        <v>20</v>
      </c>
      <c r="C45" s="80">
        <f t="shared" si="12"/>
        <v>0</v>
      </c>
      <c r="D45" s="171">
        <f t="shared" si="12"/>
        <v>0</v>
      </c>
      <c r="E45" s="171">
        <f t="shared" si="12"/>
        <v>0</v>
      </c>
      <c r="F45" s="261" t="e">
        <f t="shared" si="11"/>
        <v>#DIV/0!</v>
      </c>
      <c r="G45" s="172" t="e">
        <f>E45/D45*100</f>
        <v>#DIV/0!</v>
      </c>
    </row>
    <row r="46" spans="1:7" s="21" customFormat="1" ht="12.75" x14ac:dyDescent="0.25">
      <c r="A46" s="169" t="s">
        <v>49</v>
      </c>
      <c r="B46" s="170" t="s">
        <v>33</v>
      </c>
      <c r="C46" s="80">
        <f>C47</f>
        <v>0</v>
      </c>
      <c r="D46" s="171">
        <f t="shared" si="12"/>
        <v>0</v>
      </c>
      <c r="E46" s="171">
        <f>E47</f>
        <v>0</v>
      </c>
      <c r="F46" s="261" t="e">
        <f t="shared" si="11"/>
        <v>#DIV/0!</v>
      </c>
      <c r="G46" s="172" t="e">
        <f>E46/D46*100</f>
        <v>#DIV/0!</v>
      </c>
    </row>
    <row r="47" spans="1:7" s="21" customFormat="1" ht="12.75" x14ac:dyDescent="0.25">
      <c r="A47" s="169">
        <v>322</v>
      </c>
      <c r="B47" s="170" t="s">
        <v>165</v>
      </c>
      <c r="C47" s="80">
        <f>C48</f>
        <v>0</v>
      </c>
      <c r="D47" s="171">
        <v>0</v>
      </c>
      <c r="E47" s="171">
        <f>E48</f>
        <v>0</v>
      </c>
      <c r="F47" s="261"/>
      <c r="G47" s="172"/>
    </row>
    <row r="48" spans="1:7" s="240" customFormat="1" ht="12.75" x14ac:dyDescent="0.25">
      <c r="A48" s="241">
        <v>3222</v>
      </c>
      <c r="B48" s="242" t="s">
        <v>168</v>
      </c>
      <c r="C48" s="243">
        <v>0</v>
      </c>
      <c r="D48" s="244">
        <v>0</v>
      </c>
      <c r="E48" s="244">
        <v>0</v>
      </c>
      <c r="F48" s="268"/>
      <c r="G48" s="239"/>
    </row>
    <row r="49" spans="1:7" s="168" customFormat="1" ht="12.75" x14ac:dyDescent="0.25">
      <c r="A49" s="173" t="s">
        <v>42</v>
      </c>
      <c r="B49" s="174" t="s">
        <v>43</v>
      </c>
      <c r="C49" s="175">
        <f>C50+C59</f>
        <v>0</v>
      </c>
      <c r="D49" s="176">
        <f t="shared" ref="D49" si="13">D50+D59</f>
        <v>0</v>
      </c>
      <c r="E49" s="176">
        <f>E50+E59</f>
        <v>0</v>
      </c>
      <c r="F49" s="270" t="e">
        <f t="shared" ref="F49:F58" si="14">E49/C49*100</f>
        <v>#DIV/0!</v>
      </c>
      <c r="G49" s="177" t="e">
        <f>E49/D49*100</f>
        <v>#DIV/0!</v>
      </c>
    </row>
    <row r="50" spans="1:7" s="21" customFormat="1" ht="12.75" x14ac:dyDescent="0.25">
      <c r="A50" s="169" t="s">
        <v>48</v>
      </c>
      <c r="B50" s="170" t="s">
        <v>20</v>
      </c>
      <c r="C50" s="80">
        <f>C51</f>
        <v>0</v>
      </c>
      <c r="D50" s="171">
        <f t="shared" ref="D50:E50" si="15">D51</f>
        <v>0</v>
      </c>
      <c r="E50" s="171">
        <f t="shared" si="15"/>
        <v>0</v>
      </c>
      <c r="F50" s="261" t="e">
        <f t="shared" si="14"/>
        <v>#DIV/0!</v>
      </c>
      <c r="G50" s="172" t="e">
        <f>E50/D50*100</f>
        <v>#DIV/0!</v>
      </c>
    </row>
    <row r="51" spans="1:7" s="21" customFormat="1" ht="12.75" x14ac:dyDescent="0.25">
      <c r="A51" s="181" t="s">
        <v>49</v>
      </c>
      <c r="B51" s="182" t="s">
        <v>33</v>
      </c>
      <c r="C51" s="183">
        <f>C52+C56</f>
        <v>0</v>
      </c>
      <c r="D51" s="171">
        <f>D52+D56</f>
        <v>0</v>
      </c>
      <c r="E51" s="171">
        <f>E52+E56</f>
        <v>0</v>
      </c>
      <c r="F51" s="261" t="e">
        <f t="shared" si="14"/>
        <v>#DIV/0!</v>
      </c>
      <c r="G51" s="172" t="e">
        <f>E51/D51*100</f>
        <v>#DIV/0!</v>
      </c>
    </row>
    <row r="52" spans="1:7" s="21" customFormat="1" ht="12.75" x14ac:dyDescent="0.25">
      <c r="A52" s="169">
        <v>322</v>
      </c>
      <c r="B52" s="170" t="s">
        <v>165</v>
      </c>
      <c r="C52" s="80">
        <f>C53+C54+C55</f>
        <v>0</v>
      </c>
      <c r="D52" s="171">
        <f>D53+D54+D55</f>
        <v>0</v>
      </c>
      <c r="E52" s="171">
        <f>E53+E54+E55</f>
        <v>0</v>
      </c>
      <c r="F52" s="261" t="e">
        <f t="shared" si="14"/>
        <v>#DIV/0!</v>
      </c>
      <c r="G52" s="172" t="e">
        <f t="shared" ref="G52:G58" si="16">E52/D52*100</f>
        <v>#DIV/0!</v>
      </c>
    </row>
    <row r="53" spans="1:7" s="240" customFormat="1" ht="12.75" x14ac:dyDescent="0.25">
      <c r="A53" s="241">
        <v>3221</v>
      </c>
      <c r="B53" s="242" t="s">
        <v>140</v>
      </c>
      <c r="C53" s="243">
        <v>0</v>
      </c>
      <c r="D53" s="244">
        <v>0</v>
      </c>
      <c r="E53" s="244">
        <v>0</v>
      </c>
      <c r="F53" s="261" t="e">
        <f t="shared" si="14"/>
        <v>#DIV/0!</v>
      </c>
      <c r="G53" s="172" t="e">
        <f t="shared" si="16"/>
        <v>#DIV/0!</v>
      </c>
    </row>
    <row r="54" spans="1:7" s="240" customFormat="1" ht="12.75" x14ac:dyDescent="0.25">
      <c r="A54" s="241">
        <v>3222</v>
      </c>
      <c r="B54" s="242" t="s">
        <v>168</v>
      </c>
      <c r="C54" s="243">
        <v>0</v>
      </c>
      <c r="D54" s="244">
        <v>0</v>
      </c>
      <c r="E54" s="244">
        <v>0</v>
      </c>
      <c r="F54" s="268" t="e">
        <f>E54/C54*100</f>
        <v>#DIV/0!</v>
      </c>
      <c r="G54" s="239" t="e">
        <f t="shared" si="16"/>
        <v>#DIV/0!</v>
      </c>
    </row>
    <row r="55" spans="1:7" s="240" customFormat="1" ht="12.75" x14ac:dyDescent="0.25">
      <c r="A55" s="241">
        <v>3225</v>
      </c>
      <c r="B55" s="242" t="s">
        <v>169</v>
      </c>
      <c r="C55" s="243">
        <v>0</v>
      </c>
      <c r="D55" s="244">
        <v>0</v>
      </c>
      <c r="E55" s="244">
        <v>0</v>
      </c>
      <c r="F55" s="261" t="e">
        <f t="shared" si="14"/>
        <v>#DIV/0!</v>
      </c>
      <c r="G55" s="172" t="e">
        <f t="shared" si="16"/>
        <v>#DIV/0!</v>
      </c>
    </row>
    <row r="56" spans="1:7" s="21" customFormat="1" ht="12.75" x14ac:dyDescent="0.25">
      <c r="A56" s="169">
        <v>323</v>
      </c>
      <c r="B56" s="170" t="s">
        <v>166</v>
      </c>
      <c r="C56" s="80">
        <f>C57+C58</f>
        <v>0</v>
      </c>
      <c r="D56" s="171">
        <f>D57+D58</f>
        <v>0</v>
      </c>
      <c r="E56" s="171">
        <f>E57+E58</f>
        <v>0</v>
      </c>
      <c r="F56" s="261" t="e">
        <f t="shared" si="14"/>
        <v>#DIV/0!</v>
      </c>
      <c r="G56" s="172" t="e">
        <f t="shared" si="16"/>
        <v>#DIV/0!</v>
      </c>
    </row>
    <row r="57" spans="1:7" s="240" customFormat="1" ht="12.75" x14ac:dyDescent="0.25">
      <c r="A57" s="241">
        <v>3232</v>
      </c>
      <c r="B57" s="242" t="s">
        <v>135</v>
      </c>
      <c r="C57" s="243">
        <v>0</v>
      </c>
      <c r="D57" s="244">
        <v>0</v>
      </c>
      <c r="E57" s="244">
        <v>0</v>
      </c>
      <c r="F57" s="261" t="e">
        <f t="shared" si="14"/>
        <v>#DIV/0!</v>
      </c>
      <c r="G57" s="172" t="e">
        <f t="shared" si="16"/>
        <v>#DIV/0!</v>
      </c>
    </row>
    <row r="58" spans="1:7" s="240" customFormat="1" ht="12.75" x14ac:dyDescent="0.25">
      <c r="A58" s="241">
        <v>3236</v>
      </c>
      <c r="B58" s="242" t="s">
        <v>170</v>
      </c>
      <c r="C58" s="243">
        <v>0</v>
      </c>
      <c r="D58" s="244">
        <v>0</v>
      </c>
      <c r="E58" s="244"/>
      <c r="F58" s="261" t="e">
        <f t="shared" si="14"/>
        <v>#DIV/0!</v>
      </c>
      <c r="G58" s="172" t="e">
        <f t="shared" si="16"/>
        <v>#DIV/0!</v>
      </c>
    </row>
    <row r="59" spans="1:7" s="21" customFormat="1" ht="12.75" x14ac:dyDescent="0.25">
      <c r="A59" s="169">
        <v>4</v>
      </c>
      <c r="B59" s="170" t="s">
        <v>22</v>
      </c>
      <c r="C59" s="80">
        <f t="shared" ref="C59:E61" si="17">C60</f>
        <v>0</v>
      </c>
      <c r="D59" s="171">
        <f t="shared" si="17"/>
        <v>0</v>
      </c>
      <c r="E59" s="171">
        <f t="shared" si="17"/>
        <v>0</v>
      </c>
      <c r="F59" s="261" t="e">
        <f t="shared" ref="F59:F62" si="18">E59/C59*100</f>
        <v>#DIV/0!</v>
      </c>
      <c r="G59" s="172" t="e">
        <f>E59/D59*100</f>
        <v>#DIV/0!</v>
      </c>
    </row>
    <row r="60" spans="1:7" s="21" customFormat="1" ht="25.5" x14ac:dyDescent="0.25">
      <c r="A60" s="169">
        <v>42</v>
      </c>
      <c r="B60" s="170" t="s">
        <v>39</v>
      </c>
      <c r="C60" s="80">
        <f t="shared" si="17"/>
        <v>0</v>
      </c>
      <c r="D60" s="171">
        <f t="shared" si="17"/>
        <v>0</v>
      </c>
      <c r="E60" s="171">
        <f t="shared" si="17"/>
        <v>0</v>
      </c>
      <c r="F60" s="261" t="e">
        <f t="shared" si="18"/>
        <v>#DIV/0!</v>
      </c>
      <c r="G60" s="172" t="e">
        <f>E60/D60*100</f>
        <v>#DIV/0!</v>
      </c>
    </row>
    <row r="61" spans="1:7" s="21" customFormat="1" ht="12.75" x14ac:dyDescent="0.25">
      <c r="A61" s="169">
        <v>422</v>
      </c>
      <c r="B61" s="170" t="s">
        <v>167</v>
      </c>
      <c r="C61" s="80">
        <f t="shared" si="17"/>
        <v>0</v>
      </c>
      <c r="D61" s="171">
        <f t="shared" si="17"/>
        <v>0</v>
      </c>
      <c r="E61" s="171">
        <f t="shared" si="17"/>
        <v>0</v>
      </c>
      <c r="F61" s="261" t="e">
        <f t="shared" si="18"/>
        <v>#DIV/0!</v>
      </c>
      <c r="G61" s="172" t="e">
        <f t="shared" ref="G61:G62" si="19">E61/D61*100</f>
        <v>#DIV/0!</v>
      </c>
    </row>
    <row r="62" spans="1:7" s="240" customFormat="1" ht="12.75" x14ac:dyDescent="0.25">
      <c r="A62" s="241">
        <v>4227</v>
      </c>
      <c r="B62" s="242" t="s">
        <v>159</v>
      </c>
      <c r="C62" s="243"/>
      <c r="D62" s="244">
        <v>0</v>
      </c>
      <c r="E62" s="244">
        <v>0</v>
      </c>
      <c r="F62" s="261" t="e">
        <f t="shared" si="18"/>
        <v>#DIV/0!</v>
      </c>
      <c r="G62" s="172" t="e">
        <f t="shared" si="19"/>
        <v>#DIV/0!</v>
      </c>
    </row>
    <row r="63" spans="1:7" s="168" customFormat="1" ht="25.5" x14ac:dyDescent="0.25">
      <c r="A63" s="178" t="s">
        <v>50</v>
      </c>
      <c r="B63" s="179" t="s">
        <v>220</v>
      </c>
      <c r="C63" s="180">
        <f t="shared" ref="C63:E64" si="20">C64</f>
        <v>2441.2800000000002</v>
      </c>
      <c r="D63" s="176">
        <f t="shared" si="20"/>
        <v>4000</v>
      </c>
      <c r="E63" s="176">
        <f t="shared" si="20"/>
        <v>1982.04</v>
      </c>
      <c r="F63" s="270">
        <f t="shared" ref="F63:F65" si="21">E63/C63*100</f>
        <v>81.188556822650398</v>
      </c>
      <c r="G63" s="177">
        <f t="shared" ref="G63:G72" si="22">E63/D63*100</f>
        <v>49.551000000000002</v>
      </c>
    </row>
    <row r="64" spans="1:7" s="21" customFormat="1" ht="12.75" x14ac:dyDescent="0.25">
      <c r="A64" s="181" t="s">
        <v>48</v>
      </c>
      <c r="B64" s="182" t="s">
        <v>20</v>
      </c>
      <c r="C64" s="183">
        <f t="shared" si="20"/>
        <v>2441.2800000000002</v>
      </c>
      <c r="D64" s="171">
        <f t="shared" si="20"/>
        <v>4000</v>
      </c>
      <c r="E64" s="171">
        <f t="shared" si="20"/>
        <v>1982.04</v>
      </c>
      <c r="F64" s="261">
        <f t="shared" si="21"/>
        <v>81.188556822650398</v>
      </c>
      <c r="G64" s="172">
        <f t="shared" si="22"/>
        <v>49.551000000000002</v>
      </c>
    </row>
    <row r="65" spans="1:7" s="21" customFormat="1" ht="12.75" x14ac:dyDescent="0.25">
      <c r="A65" s="181" t="s">
        <v>49</v>
      </c>
      <c r="B65" s="182" t="s">
        <v>33</v>
      </c>
      <c r="C65" s="183">
        <f t="shared" ref="C65:E66" si="23">C66</f>
        <v>2441.2800000000002</v>
      </c>
      <c r="D65" s="171">
        <f t="shared" si="23"/>
        <v>4000</v>
      </c>
      <c r="E65" s="171">
        <f t="shared" si="23"/>
        <v>1982.04</v>
      </c>
      <c r="F65" s="261">
        <f t="shared" si="21"/>
        <v>81.188556822650398</v>
      </c>
      <c r="G65" s="172">
        <f t="shared" si="22"/>
        <v>49.551000000000002</v>
      </c>
    </row>
    <row r="66" spans="1:7" s="21" customFormat="1" ht="12.75" x14ac:dyDescent="0.25">
      <c r="A66" s="169">
        <v>322</v>
      </c>
      <c r="B66" s="170" t="s">
        <v>165</v>
      </c>
      <c r="C66" s="80">
        <f t="shared" si="23"/>
        <v>2441.2800000000002</v>
      </c>
      <c r="D66" s="171">
        <f t="shared" si="23"/>
        <v>4000</v>
      </c>
      <c r="E66" s="171">
        <f t="shared" si="23"/>
        <v>1982.04</v>
      </c>
      <c r="F66" s="268">
        <f>E66/C66*100</f>
        <v>81.188556822650398</v>
      </c>
      <c r="G66" s="239">
        <f t="shared" si="22"/>
        <v>49.551000000000002</v>
      </c>
    </row>
    <row r="67" spans="1:7" s="240" customFormat="1" ht="12.75" x14ac:dyDescent="0.25">
      <c r="A67" s="241">
        <v>3222</v>
      </c>
      <c r="B67" s="242" t="s">
        <v>168</v>
      </c>
      <c r="C67" s="243">
        <v>2441.2800000000002</v>
      </c>
      <c r="D67" s="244">
        <v>4000</v>
      </c>
      <c r="E67" s="244">
        <v>1982.04</v>
      </c>
      <c r="F67" s="268">
        <f>E67/C67*100</f>
        <v>81.188556822650398</v>
      </c>
      <c r="G67" s="239">
        <f t="shared" si="22"/>
        <v>49.551000000000002</v>
      </c>
    </row>
    <row r="68" spans="1:7" s="168" customFormat="1" ht="12.75" x14ac:dyDescent="0.25">
      <c r="A68" s="178" t="s">
        <v>63</v>
      </c>
      <c r="B68" s="179" t="s">
        <v>188</v>
      </c>
      <c r="C68" s="180">
        <f t="shared" ref="C68:E69" si="24">C69</f>
        <v>36270.6</v>
      </c>
      <c r="D68" s="176">
        <f t="shared" si="24"/>
        <v>40000</v>
      </c>
      <c r="E68" s="176">
        <f t="shared" si="24"/>
        <v>37953.49</v>
      </c>
      <c r="F68" s="270">
        <f t="shared" ref="F68:F72" si="25">E68/C68*100</f>
        <v>104.63981847556974</v>
      </c>
      <c r="G68" s="177">
        <f t="shared" si="22"/>
        <v>94.883724999999998</v>
      </c>
    </row>
    <row r="69" spans="1:7" s="21" customFormat="1" ht="12.75" x14ac:dyDescent="0.25">
      <c r="A69" s="181" t="s">
        <v>48</v>
      </c>
      <c r="B69" s="182" t="s">
        <v>20</v>
      </c>
      <c r="C69" s="183">
        <f t="shared" si="24"/>
        <v>36270.6</v>
      </c>
      <c r="D69" s="171">
        <f t="shared" si="24"/>
        <v>40000</v>
      </c>
      <c r="E69" s="171">
        <f t="shared" si="24"/>
        <v>37953.49</v>
      </c>
      <c r="F69" s="261">
        <f t="shared" si="25"/>
        <v>104.63981847556974</v>
      </c>
      <c r="G69" s="172">
        <f t="shared" si="22"/>
        <v>94.883724999999998</v>
      </c>
    </row>
    <row r="70" spans="1:7" s="21" customFormat="1" ht="12.75" x14ac:dyDescent="0.25">
      <c r="A70" s="181" t="s">
        <v>49</v>
      </c>
      <c r="B70" s="182" t="s">
        <v>33</v>
      </c>
      <c r="C70" s="183">
        <f t="shared" ref="C70:E71" si="26">C71</f>
        <v>36270.6</v>
      </c>
      <c r="D70" s="171">
        <f t="shared" si="26"/>
        <v>40000</v>
      </c>
      <c r="E70" s="171">
        <f t="shared" si="26"/>
        <v>37953.49</v>
      </c>
      <c r="F70" s="261">
        <f t="shared" si="25"/>
        <v>104.63981847556974</v>
      </c>
      <c r="G70" s="172">
        <f t="shared" si="22"/>
        <v>94.883724999999998</v>
      </c>
    </row>
    <row r="71" spans="1:7" s="21" customFormat="1" ht="12.75" x14ac:dyDescent="0.25">
      <c r="A71" s="169">
        <v>322</v>
      </c>
      <c r="B71" s="170" t="s">
        <v>165</v>
      </c>
      <c r="C71" s="80">
        <f t="shared" si="26"/>
        <v>36270.6</v>
      </c>
      <c r="D71" s="171">
        <f t="shared" si="26"/>
        <v>40000</v>
      </c>
      <c r="E71" s="171">
        <f t="shared" si="26"/>
        <v>37953.49</v>
      </c>
      <c r="F71" s="261">
        <f t="shared" si="25"/>
        <v>104.63981847556974</v>
      </c>
      <c r="G71" s="172">
        <f t="shared" si="22"/>
        <v>94.883724999999998</v>
      </c>
    </row>
    <row r="72" spans="1:7" s="240" customFormat="1" ht="12.75" x14ac:dyDescent="0.25">
      <c r="A72" s="241">
        <v>3222</v>
      </c>
      <c r="B72" s="242" t="s">
        <v>168</v>
      </c>
      <c r="C72" s="243">
        <v>36270.6</v>
      </c>
      <c r="D72" s="244">
        <v>40000</v>
      </c>
      <c r="E72" s="244">
        <v>37953.49</v>
      </c>
      <c r="F72" s="261">
        <f t="shared" si="25"/>
        <v>104.63981847556974</v>
      </c>
      <c r="G72" s="172">
        <f t="shared" si="22"/>
        <v>94.883724999999998</v>
      </c>
    </row>
    <row r="73" spans="1:7" s="168" customFormat="1" ht="25.5" x14ac:dyDescent="0.25">
      <c r="A73" s="178" t="s">
        <v>51</v>
      </c>
      <c r="B73" s="179" t="s">
        <v>52</v>
      </c>
      <c r="C73" s="180">
        <f t="shared" ref="C73:E74" si="27">C74</f>
        <v>2100.11</v>
      </c>
      <c r="D73" s="176">
        <f t="shared" si="27"/>
        <v>0</v>
      </c>
      <c r="E73" s="176">
        <f t="shared" si="27"/>
        <v>0</v>
      </c>
      <c r="F73" s="270">
        <f t="shared" ref="F73:F75" si="28">E73/C73*100</f>
        <v>0</v>
      </c>
      <c r="G73" s="177" t="e">
        <f>E73/D73*100</f>
        <v>#DIV/0!</v>
      </c>
    </row>
    <row r="74" spans="1:7" s="21" customFormat="1" ht="12.75" x14ac:dyDescent="0.25">
      <c r="A74" s="181" t="s">
        <v>48</v>
      </c>
      <c r="B74" s="182" t="s">
        <v>20</v>
      </c>
      <c r="C74" s="183">
        <f t="shared" si="27"/>
        <v>2100.11</v>
      </c>
      <c r="D74" s="171">
        <f t="shared" si="27"/>
        <v>0</v>
      </c>
      <c r="E74" s="171">
        <f t="shared" si="27"/>
        <v>0</v>
      </c>
      <c r="F74" s="261">
        <f t="shared" si="28"/>
        <v>0</v>
      </c>
      <c r="G74" s="172" t="e">
        <f>E74/D74*100</f>
        <v>#DIV/0!</v>
      </c>
    </row>
    <row r="75" spans="1:7" s="21" customFormat="1" ht="12.75" x14ac:dyDescent="0.25">
      <c r="A75" s="181" t="s">
        <v>49</v>
      </c>
      <c r="B75" s="182" t="s">
        <v>33</v>
      </c>
      <c r="C75" s="183">
        <f t="shared" ref="C75:E76" si="29">C76</f>
        <v>2100.11</v>
      </c>
      <c r="D75" s="171">
        <f t="shared" si="29"/>
        <v>0</v>
      </c>
      <c r="E75" s="171">
        <f t="shared" si="29"/>
        <v>0</v>
      </c>
      <c r="F75" s="261">
        <f t="shared" si="28"/>
        <v>0</v>
      </c>
      <c r="G75" s="172" t="e">
        <f>E75/D75*100</f>
        <v>#DIV/0!</v>
      </c>
    </row>
    <row r="76" spans="1:7" s="21" customFormat="1" ht="12.75" x14ac:dyDescent="0.25">
      <c r="A76" s="169">
        <v>322</v>
      </c>
      <c r="B76" s="170" t="s">
        <v>165</v>
      </c>
      <c r="C76" s="80">
        <f>C77</f>
        <v>2100.11</v>
      </c>
      <c r="D76" s="171">
        <f t="shared" si="29"/>
        <v>0</v>
      </c>
      <c r="E76" s="171">
        <f t="shared" si="29"/>
        <v>0</v>
      </c>
      <c r="F76" s="261"/>
      <c r="G76" s="172"/>
    </row>
    <row r="77" spans="1:7" s="240" customFormat="1" ht="12.75" x14ac:dyDescent="0.25">
      <c r="A77" s="241">
        <v>3222</v>
      </c>
      <c r="B77" s="242" t="s">
        <v>168</v>
      </c>
      <c r="C77" s="243">
        <v>2100.11</v>
      </c>
      <c r="D77" s="244">
        <v>0</v>
      </c>
      <c r="E77" s="244">
        <v>0</v>
      </c>
      <c r="F77" s="268"/>
      <c r="G77" s="239"/>
    </row>
    <row r="78" spans="1:7" s="168" customFormat="1" ht="25.5" x14ac:dyDescent="0.25">
      <c r="A78" s="178" t="s">
        <v>53</v>
      </c>
      <c r="B78" s="179" t="s">
        <v>54</v>
      </c>
      <c r="C78" s="180">
        <f>C79+C88</f>
        <v>0</v>
      </c>
      <c r="D78" s="176">
        <f t="shared" ref="D78" si="30">D79+D88</f>
        <v>0</v>
      </c>
      <c r="E78" s="176">
        <f>E79+E88</f>
        <v>0</v>
      </c>
      <c r="F78" s="270" t="e">
        <f t="shared" ref="F78:F80" si="31">E78/C78*100</f>
        <v>#DIV/0!</v>
      </c>
      <c r="G78" s="177" t="e">
        <f>E78/D78*100</f>
        <v>#DIV/0!</v>
      </c>
    </row>
    <row r="79" spans="1:7" s="21" customFormat="1" ht="12.75" x14ac:dyDescent="0.25">
      <c r="A79" s="181" t="s">
        <v>48</v>
      </c>
      <c r="B79" s="182" t="s">
        <v>20</v>
      </c>
      <c r="C79" s="183">
        <f>C80</f>
        <v>0</v>
      </c>
      <c r="D79" s="171">
        <f t="shared" ref="D79:E79" si="32">D80</f>
        <v>0</v>
      </c>
      <c r="E79" s="171">
        <f t="shared" si="32"/>
        <v>0</v>
      </c>
      <c r="F79" s="261" t="e">
        <f t="shared" si="31"/>
        <v>#DIV/0!</v>
      </c>
      <c r="G79" s="172" t="e">
        <f>E79/D79*100</f>
        <v>#DIV/0!</v>
      </c>
    </row>
    <row r="80" spans="1:7" s="21" customFormat="1" ht="12.75" x14ac:dyDescent="0.25">
      <c r="A80" s="181" t="s">
        <v>49</v>
      </c>
      <c r="B80" s="182" t="s">
        <v>33</v>
      </c>
      <c r="C80" s="183">
        <f>C81+C86</f>
        <v>0</v>
      </c>
      <c r="D80" s="171">
        <f>D81+D86</f>
        <v>0</v>
      </c>
      <c r="E80" s="171">
        <f>E81+E86</f>
        <v>0</v>
      </c>
      <c r="F80" s="261" t="e">
        <f t="shared" si="31"/>
        <v>#DIV/0!</v>
      </c>
      <c r="G80" s="172" t="e">
        <f>E80/D80*100</f>
        <v>#DIV/0!</v>
      </c>
    </row>
    <row r="81" spans="1:7" s="21" customFormat="1" ht="12.75" x14ac:dyDescent="0.25">
      <c r="A81" s="181">
        <v>322</v>
      </c>
      <c r="B81" s="170" t="s">
        <v>165</v>
      </c>
      <c r="C81" s="183">
        <f>SUM(C82:C85)</f>
        <v>0</v>
      </c>
      <c r="D81" s="171">
        <f>D82+D83+D84+D85</f>
        <v>0</v>
      </c>
      <c r="E81" s="171">
        <f>E82+E83+E84+E85</f>
        <v>0</v>
      </c>
      <c r="F81" s="261"/>
      <c r="G81" s="172"/>
    </row>
    <row r="82" spans="1:7" s="240" customFormat="1" ht="12.75" x14ac:dyDescent="0.25">
      <c r="A82" s="241">
        <v>3221</v>
      </c>
      <c r="B82" s="242" t="s">
        <v>140</v>
      </c>
      <c r="C82" s="243"/>
      <c r="D82" s="244">
        <v>0</v>
      </c>
      <c r="E82" s="244">
        <v>0</v>
      </c>
      <c r="F82" s="268"/>
      <c r="G82" s="239"/>
    </row>
    <row r="83" spans="1:7" s="240" customFormat="1" ht="12.75" x14ac:dyDescent="0.25">
      <c r="A83" s="241">
        <v>3222</v>
      </c>
      <c r="B83" s="242" t="s">
        <v>168</v>
      </c>
      <c r="C83" s="243">
        <v>0</v>
      </c>
      <c r="D83" s="244">
        <v>0</v>
      </c>
      <c r="E83" s="244">
        <v>0</v>
      </c>
      <c r="F83" s="268"/>
      <c r="G83" s="239"/>
    </row>
    <row r="84" spans="1:7" s="240" customFormat="1" ht="12.75" x14ac:dyDescent="0.25">
      <c r="A84" s="241">
        <v>3224</v>
      </c>
      <c r="B84" s="242" t="s">
        <v>171</v>
      </c>
      <c r="C84" s="243"/>
      <c r="D84" s="244">
        <v>0</v>
      </c>
      <c r="E84" s="244">
        <v>0</v>
      </c>
      <c r="F84" s="268"/>
      <c r="G84" s="239"/>
    </row>
    <row r="85" spans="1:7" s="240" customFormat="1" ht="12.75" x14ac:dyDescent="0.25">
      <c r="A85" s="241">
        <v>3225</v>
      </c>
      <c r="B85" s="242" t="s">
        <v>169</v>
      </c>
      <c r="C85" s="243"/>
      <c r="D85" s="244">
        <v>0</v>
      </c>
      <c r="E85" s="244">
        <v>0</v>
      </c>
      <c r="F85" s="268"/>
      <c r="G85" s="239"/>
    </row>
    <row r="86" spans="1:7" s="21" customFormat="1" ht="12.75" x14ac:dyDescent="0.25">
      <c r="A86" s="169">
        <v>323</v>
      </c>
      <c r="B86" s="170" t="s">
        <v>166</v>
      </c>
      <c r="C86" s="80">
        <f>C87</f>
        <v>0</v>
      </c>
      <c r="D86" s="171">
        <f>D87</f>
        <v>0</v>
      </c>
      <c r="E86" s="171">
        <f>E87</f>
        <v>0</v>
      </c>
      <c r="F86" s="261"/>
      <c r="G86" s="172"/>
    </row>
    <row r="87" spans="1:7" s="240" customFormat="1" ht="12.75" x14ac:dyDescent="0.25">
      <c r="A87" s="241">
        <v>3232</v>
      </c>
      <c r="B87" s="242" t="s">
        <v>135</v>
      </c>
      <c r="C87" s="243"/>
      <c r="D87" s="244">
        <v>0</v>
      </c>
      <c r="E87" s="244">
        <v>0</v>
      </c>
      <c r="F87" s="268"/>
      <c r="G87" s="239"/>
    </row>
    <row r="88" spans="1:7" s="21" customFormat="1" ht="12.75" x14ac:dyDescent="0.25">
      <c r="A88" s="181" t="s">
        <v>55</v>
      </c>
      <c r="B88" s="182" t="s">
        <v>22</v>
      </c>
      <c r="C88" s="183">
        <f>C89</f>
        <v>0</v>
      </c>
      <c r="D88" s="171">
        <f t="shared" ref="D88:E88" si="33">D89</f>
        <v>0</v>
      </c>
      <c r="E88" s="171">
        <f t="shared" si="33"/>
        <v>0</v>
      </c>
      <c r="F88" s="261" t="e">
        <f t="shared" ref="F88:F89" si="34">E88/C88*100</f>
        <v>#DIV/0!</v>
      </c>
      <c r="G88" s="172" t="e">
        <f>E88/D88*100</f>
        <v>#DIV/0!</v>
      </c>
    </row>
    <row r="89" spans="1:7" s="21" customFormat="1" ht="25.5" x14ac:dyDescent="0.25">
      <c r="A89" s="181" t="s">
        <v>56</v>
      </c>
      <c r="B89" s="182" t="s">
        <v>39</v>
      </c>
      <c r="C89" s="183">
        <f>C90</f>
        <v>0</v>
      </c>
      <c r="D89" s="171">
        <v>0</v>
      </c>
      <c r="E89" s="171">
        <v>0</v>
      </c>
      <c r="F89" s="261" t="e">
        <f t="shared" si="34"/>
        <v>#DIV/0!</v>
      </c>
      <c r="G89" s="172" t="e">
        <f>E89/D89*100</f>
        <v>#DIV/0!</v>
      </c>
    </row>
    <row r="90" spans="1:7" s="21" customFormat="1" ht="12.75" x14ac:dyDescent="0.25">
      <c r="A90" s="181">
        <v>422</v>
      </c>
      <c r="B90" s="182" t="s">
        <v>167</v>
      </c>
      <c r="C90" s="183">
        <f>C91+C92</f>
        <v>0</v>
      </c>
      <c r="D90" s="171">
        <f>D91+D92</f>
        <v>0</v>
      </c>
      <c r="E90" s="171">
        <f>E91+E92</f>
        <v>0</v>
      </c>
      <c r="F90" s="261"/>
      <c r="G90" s="172"/>
    </row>
    <row r="91" spans="1:7" s="240" customFormat="1" ht="12.75" x14ac:dyDescent="0.25">
      <c r="A91" s="250">
        <v>4221</v>
      </c>
      <c r="B91" s="251" t="s">
        <v>172</v>
      </c>
      <c r="C91" s="252"/>
      <c r="D91" s="244">
        <v>0</v>
      </c>
      <c r="E91" s="244">
        <v>0</v>
      </c>
      <c r="F91" s="268"/>
      <c r="G91" s="239"/>
    </row>
    <row r="92" spans="1:7" s="240" customFormat="1" ht="13.5" thickBot="1" x14ac:dyDescent="0.3">
      <c r="A92" s="245">
        <v>4227</v>
      </c>
      <c r="B92" s="246" t="s">
        <v>159</v>
      </c>
      <c r="C92" s="247"/>
      <c r="D92" s="248">
        <v>0</v>
      </c>
      <c r="E92" s="248">
        <v>0</v>
      </c>
      <c r="F92" s="269"/>
      <c r="G92" s="249"/>
    </row>
    <row r="93" spans="1:7" s="21" customFormat="1" ht="26.25" thickBot="1" x14ac:dyDescent="0.3">
      <c r="A93" s="123" t="s">
        <v>82</v>
      </c>
      <c r="B93" s="27" t="s">
        <v>83</v>
      </c>
      <c r="C93" s="88">
        <f>C94+C105+C136+C164+C169+C211+C241+C261+C267</f>
        <v>1052387.6499999999</v>
      </c>
      <c r="D93" s="88">
        <f>D94+D105+D136+D169+D211+D241+D261+D267+D164</f>
        <v>1334750.19</v>
      </c>
      <c r="E93" s="88">
        <f>E94+E105+E136+E169+E211+E241+E261+E267+E164</f>
        <v>1259313.8199999998</v>
      </c>
      <c r="F93" s="271">
        <f t="shared" ref="F93:F96" si="35">E93/C93*100</f>
        <v>119.66254260015307</v>
      </c>
      <c r="G93" s="128">
        <f>E93/D93*100</f>
        <v>94.348278009984767</v>
      </c>
    </row>
    <row r="94" spans="1:7" s="168" customFormat="1" ht="12.75" x14ac:dyDescent="0.25">
      <c r="A94" s="184" t="s">
        <v>46</v>
      </c>
      <c r="B94" s="185" t="s">
        <v>47</v>
      </c>
      <c r="C94" s="186">
        <f t="shared" ref="C94:E95" si="36">C95</f>
        <v>0</v>
      </c>
      <c r="D94" s="187">
        <f t="shared" si="36"/>
        <v>15000</v>
      </c>
      <c r="E94" s="187">
        <f t="shared" si="36"/>
        <v>15000</v>
      </c>
      <c r="F94" s="272" t="e">
        <f t="shared" si="35"/>
        <v>#DIV/0!</v>
      </c>
      <c r="G94" s="188">
        <f>E94/D94*100</f>
        <v>100</v>
      </c>
    </row>
    <row r="95" spans="1:7" s="21" customFormat="1" ht="12.75" x14ac:dyDescent="0.25">
      <c r="A95" s="181" t="s">
        <v>48</v>
      </c>
      <c r="B95" s="182" t="s">
        <v>20</v>
      </c>
      <c r="C95" s="183">
        <f t="shared" si="36"/>
        <v>0</v>
      </c>
      <c r="D95" s="171">
        <f t="shared" si="36"/>
        <v>15000</v>
      </c>
      <c r="E95" s="171">
        <f t="shared" si="36"/>
        <v>15000</v>
      </c>
      <c r="F95" s="261" t="e">
        <f t="shared" si="35"/>
        <v>#DIV/0!</v>
      </c>
      <c r="G95" s="172">
        <f>E95/D95*100</f>
        <v>100</v>
      </c>
    </row>
    <row r="96" spans="1:7" s="21" customFormat="1" ht="12.75" x14ac:dyDescent="0.25">
      <c r="A96" s="181" t="s">
        <v>49</v>
      </c>
      <c r="B96" s="182" t="s">
        <v>33</v>
      </c>
      <c r="C96" s="183">
        <f>C97+C100+C103</f>
        <v>0</v>
      </c>
      <c r="D96" s="171">
        <f>D97+D100+D103</f>
        <v>15000</v>
      </c>
      <c r="E96" s="171">
        <f>E97+E100+E103</f>
        <v>15000</v>
      </c>
      <c r="F96" s="261" t="e">
        <f t="shared" si="35"/>
        <v>#DIV/0!</v>
      </c>
      <c r="G96" s="172">
        <f>E96/D96*100</f>
        <v>100</v>
      </c>
    </row>
    <row r="97" spans="1:7" s="21" customFormat="1" ht="12.75" x14ac:dyDescent="0.25">
      <c r="A97" s="181">
        <v>322</v>
      </c>
      <c r="B97" s="170" t="s">
        <v>165</v>
      </c>
      <c r="C97" s="183">
        <f>C98+C99</f>
        <v>0</v>
      </c>
      <c r="D97" s="171">
        <f>D98+D99</f>
        <v>15000</v>
      </c>
      <c r="E97" s="171">
        <f>E98+E99</f>
        <v>15000</v>
      </c>
      <c r="F97" s="261"/>
      <c r="G97" s="172"/>
    </row>
    <row r="98" spans="1:7" s="240" customFormat="1" ht="12.75" x14ac:dyDescent="0.25">
      <c r="A98" s="241">
        <v>3221</v>
      </c>
      <c r="B98" s="242" t="s">
        <v>140</v>
      </c>
      <c r="C98" s="243">
        <v>0</v>
      </c>
      <c r="D98" s="244">
        <v>7000</v>
      </c>
      <c r="E98" s="244">
        <v>7000</v>
      </c>
      <c r="F98" s="268"/>
      <c r="G98" s="239"/>
    </row>
    <row r="99" spans="1:7" s="240" customFormat="1" ht="12.75" x14ac:dyDescent="0.25">
      <c r="A99" s="241">
        <v>3223</v>
      </c>
      <c r="B99" s="242" t="s">
        <v>136</v>
      </c>
      <c r="C99" s="243">
        <v>0</v>
      </c>
      <c r="D99" s="244">
        <v>8000</v>
      </c>
      <c r="E99" s="244">
        <v>8000</v>
      </c>
      <c r="F99" s="268"/>
      <c r="G99" s="239"/>
    </row>
    <row r="100" spans="1:7" s="21" customFormat="1" ht="12.75" x14ac:dyDescent="0.25">
      <c r="A100" s="169">
        <v>323</v>
      </c>
      <c r="B100" s="170" t="s">
        <v>166</v>
      </c>
      <c r="C100" s="80">
        <f>C101+C102</f>
        <v>0</v>
      </c>
      <c r="D100" s="171">
        <f>D101+D102</f>
        <v>0</v>
      </c>
      <c r="E100" s="171">
        <f>E101+E102</f>
        <v>0</v>
      </c>
      <c r="F100" s="261"/>
      <c r="G100" s="172"/>
    </row>
    <row r="101" spans="1:7" s="240" customFormat="1" ht="12.75" x14ac:dyDescent="0.25">
      <c r="A101" s="241">
        <v>3231</v>
      </c>
      <c r="B101" s="242" t="s">
        <v>143</v>
      </c>
      <c r="C101" s="243">
        <v>0</v>
      </c>
      <c r="D101" s="244">
        <v>0</v>
      </c>
      <c r="E101" s="244">
        <v>0</v>
      </c>
      <c r="F101" s="268"/>
      <c r="G101" s="239"/>
    </row>
    <row r="102" spans="1:7" s="240" customFormat="1" ht="12.75" x14ac:dyDescent="0.25">
      <c r="A102" s="241">
        <v>3238</v>
      </c>
      <c r="B102" s="242" t="s">
        <v>147</v>
      </c>
      <c r="C102" s="243">
        <v>0</v>
      </c>
      <c r="D102" s="244">
        <v>0</v>
      </c>
      <c r="E102" s="244">
        <v>0</v>
      </c>
      <c r="F102" s="268"/>
      <c r="G102" s="239"/>
    </row>
    <row r="103" spans="1:7" s="21" customFormat="1" ht="12.75" x14ac:dyDescent="0.25">
      <c r="A103" s="169">
        <v>329</v>
      </c>
      <c r="B103" s="170" t="s">
        <v>152</v>
      </c>
      <c r="C103" s="80">
        <f>C104</f>
        <v>0</v>
      </c>
      <c r="D103" s="171">
        <f>D104</f>
        <v>0</v>
      </c>
      <c r="E103" s="171">
        <f>E104</f>
        <v>0</v>
      </c>
      <c r="F103" s="261"/>
      <c r="G103" s="172"/>
    </row>
    <row r="104" spans="1:7" s="240" customFormat="1" ht="12.75" x14ac:dyDescent="0.25">
      <c r="A104" s="241">
        <v>3296</v>
      </c>
      <c r="B104" s="242" t="s">
        <v>137</v>
      </c>
      <c r="C104" s="243">
        <v>0</v>
      </c>
      <c r="D104" s="244">
        <v>0</v>
      </c>
      <c r="E104" s="244">
        <v>0</v>
      </c>
      <c r="F104" s="268"/>
      <c r="G104" s="239"/>
    </row>
    <row r="105" spans="1:7" s="168" customFormat="1" ht="12.75" x14ac:dyDescent="0.25">
      <c r="A105" s="178" t="s">
        <v>57</v>
      </c>
      <c r="B105" s="179" t="s">
        <v>58</v>
      </c>
      <c r="C105" s="180">
        <f>C106</f>
        <v>75714</v>
      </c>
      <c r="D105" s="176">
        <f t="shared" ref="D105" si="37">D106</f>
        <v>71140</v>
      </c>
      <c r="E105" s="176">
        <f>E106</f>
        <v>71140</v>
      </c>
      <c r="F105" s="270">
        <f t="shared" ref="F105:F107" si="38">E105/C105*100</f>
        <v>93.958845127717467</v>
      </c>
      <c r="G105" s="177">
        <f>E105/D105*100</f>
        <v>100</v>
      </c>
    </row>
    <row r="106" spans="1:7" s="21" customFormat="1" ht="12.75" x14ac:dyDescent="0.25">
      <c r="A106" s="181" t="s">
        <v>48</v>
      </c>
      <c r="B106" s="182" t="s">
        <v>20</v>
      </c>
      <c r="C106" s="183">
        <f>C107+C132</f>
        <v>75714</v>
      </c>
      <c r="D106" s="171">
        <f>D107+D132</f>
        <v>71140</v>
      </c>
      <c r="E106" s="171">
        <f>E107+E132</f>
        <v>71140</v>
      </c>
      <c r="F106" s="261">
        <f t="shared" si="38"/>
        <v>93.958845127717467</v>
      </c>
      <c r="G106" s="172">
        <f>E106/D106*100</f>
        <v>100</v>
      </c>
    </row>
    <row r="107" spans="1:7" s="21" customFormat="1" ht="12.75" x14ac:dyDescent="0.25">
      <c r="A107" s="181" t="s">
        <v>49</v>
      </c>
      <c r="B107" s="182" t="s">
        <v>33</v>
      </c>
      <c r="C107" s="183">
        <f>C108+C111+C117+C126</f>
        <v>74901</v>
      </c>
      <c r="D107" s="171">
        <f>D108+D111+D117+D126</f>
        <v>70527</v>
      </c>
      <c r="E107" s="171">
        <f>E108+E111+E117+E126</f>
        <v>70527</v>
      </c>
      <c r="F107" s="261">
        <f t="shared" si="38"/>
        <v>94.16029158489205</v>
      </c>
      <c r="G107" s="172">
        <f>E107/D107*100</f>
        <v>100</v>
      </c>
    </row>
    <row r="108" spans="1:7" s="21" customFormat="1" ht="12.75" x14ac:dyDescent="0.25">
      <c r="A108" s="181">
        <v>321</v>
      </c>
      <c r="B108" s="182" t="s">
        <v>164</v>
      </c>
      <c r="C108" s="183">
        <f>C109+C110</f>
        <v>8068</v>
      </c>
      <c r="D108" s="171">
        <f>D109+D110</f>
        <v>9213.4299999999985</v>
      </c>
      <c r="E108" s="171">
        <f>E109+E110</f>
        <v>9213.4299999999985</v>
      </c>
      <c r="F108" s="261"/>
      <c r="G108" s="172"/>
    </row>
    <row r="109" spans="1:7" s="240" customFormat="1" ht="12.75" x14ac:dyDescent="0.25">
      <c r="A109" s="250">
        <v>3211</v>
      </c>
      <c r="B109" s="251" t="s">
        <v>138</v>
      </c>
      <c r="C109" s="252">
        <v>7415</v>
      </c>
      <c r="D109" s="244">
        <v>8596.8799999999992</v>
      </c>
      <c r="E109" s="244">
        <v>8596.8799999999992</v>
      </c>
      <c r="F109" s="268"/>
      <c r="G109" s="239"/>
    </row>
    <row r="110" spans="1:7" s="240" customFormat="1" ht="12.75" x14ac:dyDescent="0.25">
      <c r="A110" s="250">
        <v>3213</v>
      </c>
      <c r="B110" s="251" t="s">
        <v>139</v>
      </c>
      <c r="C110" s="252">
        <v>653</v>
      </c>
      <c r="D110" s="244">
        <v>616.54999999999995</v>
      </c>
      <c r="E110" s="244">
        <v>616.54999999999995</v>
      </c>
      <c r="F110" s="268"/>
      <c r="G110" s="239"/>
    </row>
    <row r="111" spans="1:7" s="21" customFormat="1" ht="12.75" x14ac:dyDescent="0.25">
      <c r="A111" s="181">
        <v>322</v>
      </c>
      <c r="B111" s="182" t="s">
        <v>165</v>
      </c>
      <c r="C111" s="183">
        <f>SUM(C112:C116)</f>
        <v>41330</v>
      </c>
      <c r="D111" s="171">
        <f>D112+D113+D114+D115+D116</f>
        <v>33522.71</v>
      </c>
      <c r="E111" s="171">
        <f>SUM(E112:E116)</f>
        <v>33522.71</v>
      </c>
      <c r="F111" s="261"/>
      <c r="G111" s="172"/>
    </row>
    <row r="112" spans="1:7" s="240" customFormat="1" ht="12.75" x14ac:dyDescent="0.25">
      <c r="A112" s="250">
        <v>3221</v>
      </c>
      <c r="B112" s="251" t="s">
        <v>140</v>
      </c>
      <c r="C112" s="252">
        <v>9866</v>
      </c>
      <c r="D112" s="244">
        <v>8655.6299999999992</v>
      </c>
      <c r="E112" s="244">
        <v>8655.6299999999992</v>
      </c>
      <c r="F112" s="268"/>
      <c r="G112" s="239"/>
    </row>
    <row r="113" spans="1:7" s="240" customFormat="1" ht="12.75" x14ac:dyDescent="0.25">
      <c r="A113" s="250">
        <v>3223</v>
      </c>
      <c r="B113" s="251" t="s">
        <v>136</v>
      </c>
      <c r="C113" s="252">
        <v>23958</v>
      </c>
      <c r="D113" s="244">
        <v>18161.080000000002</v>
      </c>
      <c r="E113" s="244">
        <v>18161.080000000002</v>
      </c>
      <c r="F113" s="268"/>
      <c r="G113" s="239"/>
    </row>
    <row r="114" spans="1:7" s="240" customFormat="1" ht="12.75" x14ac:dyDescent="0.25">
      <c r="A114" s="250">
        <v>3224</v>
      </c>
      <c r="B114" s="251" t="s">
        <v>171</v>
      </c>
      <c r="C114" s="252">
        <v>3289</v>
      </c>
      <c r="D114" s="244">
        <v>3492</v>
      </c>
      <c r="E114" s="244">
        <v>3492</v>
      </c>
      <c r="F114" s="268"/>
      <c r="G114" s="239"/>
    </row>
    <row r="115" spans="1:7" s="240" customFormat="1" ht="12.75" x14ac:dyDescent="0.25">
      <c r="A115" s="250">
        <v>3225</v>
      </c>
      <c r="B115" s="251" t="s">
        <v>208</v>
      </c>
      <c r="C115" s="252">
        <v>3454</v>
      </c>
      <c r="D115" s="244">
        <v>2154</v>
      </c>
      <c r="E115" s="244">
        <v>2154</v>
      </c>
      <c r="F115" s="268"/>
      <c r="G115" s="239"/>
    </row>
    <row r="116" spans="1:7" s="240" customFormat="1" ht="12.75" x14ac:dyDescent="0.25">
      <c r="A116" s="250">
        <v>3227</v>
      </c>
      <c r="B116" s="251" t="s">
        <v>142</v>
      </c>
      <c r="C116" s="252">
        <v>763</v>
      </c>
      <c r="D116" s="244">
        <v>1060</v>
      </c>
      <c r="E116" s="244">
        <v>1060</v>
      </c>
      <c r="F116" s="268"/>
      <c r="G116" s="239"/>
    </row>
    <row r="117" spans="1:7" s="21" customFormat="1" ht="12.75" x14ac:dyDescent="0.25">
      <c r="A117" s="181">
        <v>323</v>
      </c>
      <c r="B117" s="182" t="s">
        <v>166</v>
      </c>
      <c r="C117" s="183">
        <f>SUM(C118:C125)</f>
        <v>22659</v>
      </c>
      <c r="D117" s="171">
        <f>D118+D119+D120+D121+D122+D123+D124+D125</f>
        <v>23809.34</v>
      </c>
      <c r="E117" s="171">
        <f>E118+E119+E120+E121+E122+E123+E124+E125</f>
        <v>23809.34</v>
      </c>
      <c r="F117" s="261"/>
      <c r="G117" s="172"/>
    </row>
    <row r="118" spans="1:7" s="240" customFormat="1" ht="12.75" x14ac:dyDescent="0.25">
      <c r="A118" s="250">
        <v>3231</v>
      </c>
      <c r="B118" s="251" t="s">
        <v>143</v>
      </c>
      <c r="C118" s="252">
        <v>4494</v>
      </c>
      <c r="D118" s="244">
        <v>4294</v>
      </c>
      <c r="E118" s="244">
        <v>4294</v>
      </c>
      <c r="F118" s="268"/>
      <c r="G118" s="239"/>
    </row>
    <row r="119" spans="1:7" s="240" customFormat="1" ht="12.75" x14ac:dyDescent="0.25">
      <c r="A119" s="250">
        <v>3232</v>
      </c>
      <c r="B119" s="251" t="s">
        <v>135</v>
      </c>
      <c r="C119" s="252">
        <v>3799</v>
      </c>
      <c r="D119" s="244">
        <v>4293.18</v>
      </c>
      <c r="E119" s="244">
        <v>4293.18</v>
      </c>
      <c r="F119" s="268"/>
      <c r="G119" s="239"/>
    </row>
    <row r="120" spans="1:7" s="240" customFormat="1" ht="12.75" x14ac:dyDescent="0.25">
      <c r="A120" s="250">
        <v>3233</v>
      </c>
      <c r="B120" s="251" t="s">
        <v>144</v>
      </c>
      <c r="C120" s="252">
        <v>119</v>
      </c>
      <c r="D120" s="244">
        <v>119</v>
      </c>
      <c r="E120" s="244">
        <v>119</v>
      </c>
      <c r="F120" s="268"/>
      <c r="G120" s="239"/>
    </row>
    <row r="121" spans="1:7" s="240" customFormat="1" ht="12.75" x14ac:dyDescent="0.25">
      <c r="A121" s="250">
        <v>3234</v>
      </c>
      <c r="B121" s="251" t="s">
        <v>145</v>
      </c>
      <c r="C121" s="252">
        <v>5389</v>
      </c>
      <c r="D121" s="244">
        <v>4973.87</v>
      </c>
      <c r="E121" s="244">
        <v>4973.87</v>
      </c>
      <c r="F121" s="268"/>
      <c r="G121" s="239"/>
    </row>
    <row r="122" spans="1:7" s="240" customFormat="1" ht="12.75" x14ac:dyDescent="0.25">
      <c r="A122" s="250">
        <v>3236</v>
      </c>
      <c r="B122" s="251" t="s">
        <v>170</v>
      </c>
      <c r="C122" s="252">
        <v>2264</v>
      </c>
      <c r="D122" s="244">
        <v>3535.29</v>
      </c>
      <c r="E122" s="244">
        <v>3535.29</v>
      </c>
      <c r="F122" s="268"/>
      <c r="G122" s="239"/>
    </row>
    <row r="123" spans="1:7" s="240" customFormat="1" ht="12.75" x14ac:dyDescent="0.25">
      <c r="A123" s="250">
        <v>3237</v>
      </c>
      <c r="B123" s="251" t="s">
        <v>146</v>
      </c>
      <c r="C123" s="252">
        <v>0</v>
      </c>
      <c r="D123" s="244">
        <v>0</v>
      </c>
      <c r="E123" s="244">
        <v>0</v>
      </c>
      <c r="F123" s="268"/>
      <c r="G123" s="239"/>
    </row>
    <row r="124" spans="1:7" s="240" customFormat="1" ht="12.75" x14ac:dyDescent="0.25">
      <c r="A124" s="250">
        <v>3238</v>
      </c>
      <c r="B124" s="251" t="s">
        <v>147</v>
      </c>
      <c r="C124" s="252">
        <v>3948</v>
      </c>
      <c r="D124" s="244">
        <v>3948</v>
      </c>
      <c r="E124" s="244">
        <v>3948</v>
      </c>
      <c r="F124" s="268"/>
      <c r="G124" s="239"/>
    </row>
    <row r="125" spans="1:7" s="240" customFormat="1" ht="12.75" x14ac:dyDescent="0.25">
      <c r="A125" s="250">
        <v>3239</v>
      </c>
      <c r="B125" s="251" t="s">
        <v>148</v>
      </c>
      <c r="C125" s="252">
        <v>2646</v>
      </c>
      <c r="D125" s="244">
        <v>2646</v>
      </c>
      <c r="E125" s="244">
        <v>2646</v>
      </c>
      <c r="F125" s="268"/>
      <c r="G125" s="239"/>
    </row>
    <row r="126" spans="1:7" s="21" customFormat="1" ht="12.75" x14ac:dyDescent="0.25">
      <c r="A126" s="181">
        <v>329</v>
      </c>
      <c r="B126" s="182" t="s">
        <v>152</v>
      </c>
      <c r="C126" s="183">
        <f>SUM(C127:C131)</f>
        <v>2844</v>
      </c>
      <c r="D126" s="171">
        <f>D127+D128+D129+D130+D131</f>
        <v>3981.52</v>
      </c>
      <c r="E126" s="171">
        <f>SUM(E127:E131)</f>
        <v>3981.52</v>
      </c>
      <c r="F126" s="261"/>
      <c r="G126" s="172"/>
    </row>
    <row r="127" spans="1:7" s="240" customFormat="1" ht="12.75" x14ac:dyDescent="0.25">
      <c r="A127" s="250">
        <v>3292</v>
      </c>
      <c r="B127" s="251" t="s">
        <v>149</v>
      </c>
      <c r="C127" s="252">
        <v>0</v>
      </c>
      <c r="D127" s="244">
        <v>225</v>
      </c>
      <c r="E127" s="244">
        <v>225</v>
      </c>
      <c r="F127" s="268"/>
      <c r="G127" s="239"/>
    </row>
    <row r="128" spans="1:7" s="240" customFormat="1" ht="12.75" x14ac:dyDescent="0.25">
      <c r="A128" s="250">
        <v>3293</v>
      </c>
      <c r="B128" s="251" t="s">
        <v>150</v>
      </c>
      <c r="C128" s="252">
        <v>1765</v>
      </c>
      <c r="D128" s="244">
        <v>920</v>
      </c>
      <c r="E128" s="244">
        <v>920</v>
      </c>
      <c r="F128" s="268"/>
      <c r="G128" s="239"/>
    </row>
    <row r="129" spans="1:7" s="240" customFormat="1" ht="12.75" x14ac:dyDescent="0.25">
      <c r="A129" s="250">
        <v>3294</v>
      </c>
      <c r="B129" s="251" t="s">
        <v>173</v>
      </c>
      <c r="C129" s="252">
        <v>385</v>
      </c>
      <c r="D129" s="244">
        <v>385</v>
      </c>
      <c r="E129" s="244">
        <v>385</v>
      </c>
      <c r="F129" s="268"/>
      <c r="G129" s="239"/>
    </row>
    <row r="130" spans="1:7" s="240" customFormat="1" ht="12.75" x14ac:dyDescent="0.25">
      <c r="A130" s="250">
        <v>3295</v>
      </c>
      <c r="B130" s="251" t="s">
        <v>151</v>
      </c>
      <c r="C130" s="252">
        <v>0</v>
      </c>
      <c r="D130" s="244">
        <v>0</v>
      </c>
      <c r="E130" s="244">
        <v>0</v>
      </c>
      <c r="F130" s="268"/>
      <c r="G130" s="239"/>
    </row>
    <row r="131" spans="1:7" s="240" customFormat="1" ht="12.75" x14ac:dyDescent="0.25">
      <c r="A131" s="250">
        <v>3299</v>
      </c>
      <c r="B131" s="251" t="s">
        <v>152</v>
      </c>
      <c r="C131" s="252">
        <v>694</v>
      </c>
      <c r="D131" s="244">
        <v>2451.52</v>
      </c>
      <c r="E131" s="244">
        <v>2451.52</v>
      </c>
      <c r="F131" s="268"/>
      <c r="G131" s="239"/>
    </row>
    <row r="132" spans="1:7" s="21" customFormat="1" ht="12.75" x14ac:dyDescent="0.25">
      <c r="A132" s="181" t="s">
        <v>59</v>
      </c>
      <c r="B132" s="182" t="s">
        <v>60</v>
      </c>
      <c r="C132" s="183">
        <f>C133</f>
        <v>813</v>
      </c>
      <c r="D132" s="171">
        <f>D133</f>
        <v>613</v>
      </c>
      <c r="E132" s="171">
        <f>E133</f>
        <v>613</v>
      </c>
      <c r="F132" s="261">
        <f>E132/C132*100</f>
        <v>75.399753997539975</v>
      </c>
      <c r="G132" s="172">
        <f>E132/D132*100</f>
        <v>100</v>
      </c>
    </row>
    <row r="133" spans="1:7" s="21" customFormat="1" ht="12.75" x14ac:dyDescent="0.25">
      <c r="A133" s="181">
        <v>343</v>
      </c>
      <c r="B133" s="182" t="s">
        <v>174</v>
      </c>
      <c r="C133" s="183">
        <f>C134+C135</f>
        <v>813</v>
      </c>
      <c r="D133" s="171">
        <f>D134+D135</f>
        <v>613</v>
      </c>
      <c r="E133" s="171">
        <f>E134+E135</f>
        <v>613</v>
      </c>
      <c r="F133" s="261"/>
      <c r="G133" s="172"/>
    </row>
    <row r="134" spans="1:7" s="240" customFormat="1" ht="12.75" x14ac:dyDescent="0.25">
      <c r="A134" s="250">
        <v>3431</v>
      </c>
      <c r="B134" s="251" t="s">
        <v>153</v>
      </c>
      <c r="C134" s="252">
        <v>813</v>
      </c>
      <c r="D134" s="244">
        <v>613</v>
      </c>
      <c r="E134" s="244">
        <v>613</v>
      </c>
      <c r="F134" s="268"/>
      <c r="G134" s="239"/>
    </row>
    <row r="135" spans="1:7" s="240" customFormat="1" ht="12.75" x14ac:dyDescent="0.25">
      <c r="A135" s="250">
        <v>3433</v>
      </c>
      <c r="B135" s="251" t="s">
        <v>154</v>
      </c>
      <c r="C135" s="252">
        <v>0</v>
      </c>
      <c r="D135" s="244">
        <v>0</v>
      </c>
      <c r="E135" s="244">
        <v>0</v>
      </c>
      <c r="F135" s="268"/>
      <c r="G135" s="239"/>
    </row>
    <row r="136" spans="1:7" s="168" customFormat="1" ht="12.75" x14ac:dyDescent="0.25">
      <c r="A136" s="178" t="s">
        <v>61</v>
      </c>
      <c r="B136" s="179" t="s">
        <v>62</v>
      </c>
      <c r="C136" s="180">
        <f>C137+C156</f>
        <v>4725.32</v>
      </c>
      <c r="D136" s="176">
        <f>D137+D156</f>
        <v>19521</v>
      </c>
      <c r="E136" s="176">
        <f>E137+E156</f>
        <v>14022.84</v>
      </c>
      <c r="F136" s="270">
        <f t="shared" ref="F136:F138" si="39">E136/C136*100</f>
        <v>296.75958453607376</v>
      </c>
      <c r="G136" s="177">
        <f>E136/D136*100</f>
        <v>71.834639618871989</v>
      </c>
    </row>
    <row r="137" spans="1:7" s="21" customFormat="1" ht="12.75" x14ac:dyDescent="0.25">
      <c r="A137" s="181" t="s">
        <v>48</v>
      </c>
      <c r="B137" s="182" t="s">
        <v>20</v>
      </c>
      <c r="C137" s="183">
        <f>C138+C153</f>
        <v>4657.3099999999995</v>
      </c>
      <c r="D137" s="183">
        <f>D138+D153</f>
        <v>18396</v>
      </c>
      <c r="E137" s="296">
        <f>E138+E153</f>
        <v>12974.43</v>
      </c>
      <c r="F137" s="273">
        <f t="shared" si="39"/>
        <v>278.58205702433384</v>
      </c>
      <c r="G137" s="172">
        <f>E137/D137*100</f>
        <v>70.528538812785385</v>
      </c>
    </row>
    <row r="138" spans="1:7" s="21" customFormat="1" ht="12.75" x14ac:dyDescent="0.25">
      <c r="A138" s="181" t="s">
        <v>49</v>
      </c>
      <c r="B138" s="182" t="s">
        <v>33</v>
      </c>
      <c r="C138" s="183">
        <f>C139+C141+C145+C150</f>
        <v>4657.3099999999995</v>
      </c>
      <c r="D138" s="171">
        <f>D139+D141+D145+D150</f>
        <v>18396</v>
      </c>
      <c r="E138" s="171">
        <f>E139+E141+E145+E150</f>
        <v>12974.43</v>
      </c>
      <c r="F138" s="261">
        <f t="shared" si="39"/>
        <v>278.58205702433384</v>
      </c>
      <c r="G138" s="172">
        <f>E138/D138*100</f>
        <v>70.528538812785385</v>
      </c>
    </row>
    <row r="139" spans="1:7" s="21" customFormat="1" ht="12.75" x14ac:dyDescent="0.25">
      <c r="A139" s="181">
        <v>321</v>
      </c>
      <c r="B139" s="182" t="s">
        <v>164</v>
      </c>
      <c r="C139" s="183">
        <f>C140</f>
        <v>0</v>
      </c>
      <c r="D139" s="171">
        <f>D140</f>
        <v>0</v>
      </c>
      <c r="E139" s="171">
        <f>E140</f>
        <v>0</v>
      </c>
      <c r="F139" s="261"/>
      <c r="G139" s="172"/>
    </row>
    <row r="140" spans="1:7" s="240" customFormat="1" ht="12.75" x14ac:dyDescent="0.25">
      <c r="A140" s="250">
        <v>3211</v>
      </c>
      <c r="B140" s="251" t="s">
        <v>138</v>
      </c>
      <c r="C140" s="252">
        <v>0</v>
      </c>
      <c r="D140" s="244">
        <v>0</v>
      </c>
      <c r="E140" s="244">
        <v>0</v>
      </c>
      <c r="F140" s="268"/>
      <c r="G140" s="239"/>
    </row>
    <row r="141" spans="1:7" s="21" customFormat="1" ht="12.75" x14ac:dyDescent="0.25">
      <c r="A141" s="181">
        <v>322</v>
      </c>
      <c r="B141" s="182" t="s">
        <v>165</v>
      </c>
      <c r="C141" s="183">
        <f>SUM(C142:C144)</f>
        <v>1106.57</v>
      </c>
      <c r="D141" s="171">
        <f>D142+D143+D144</f>
        <v>5970</v>
      </c>
      <c r="E141" s="171">
        <f>SUM(E142:E144)</f>
        <v>4493.3999999999996</v>
      </c>
      <c r="F141" s="261"/>
      <c r="G141" s="172"/>
    </row>
    <row r="142" spans="1:7" s="240" customFormat="1" ht="12.75" x14ac:dyDescent="0.25">
      <c r="A142" s="250">
        <v>3221</v>
      </c>
      <c r="B142" s="251" t="s">
        <v>140</v>
      </c>
      <c r="C142" s="252">
        <v>0</v>
      </c>
      <c r="D142" s="244">
        <v>0</v>
      </c>
      <c r="E142" s="244">
        <v>0</v>
      </c>
      <c r="F142" s="268"/>
      <c r="G142" s="239"/>
    </row>
    <row r="143" spans="1:7" s="240" customFormat="1" ht="12.75" x14ac:dyDescent="0.25">
      <c r="A143" s="250">
        <v>3224</v>
      </c>
      <c r="B143" s="251" t="s">
        <v>136</v>
      </c>
      <c r="C143" s="252">
        <v>1106.57</v>
      </c>
      <c r="D143" s="244">
        <v>2970</v>
      </c>
      <c r="E143" s="244">
        <v>1651.83</v>
      </c>
      <c r="F143" s="268"/>
      <c r="G143" s="239"/>
    </row>
    <row r="144" spans="1:7" s="240" customFormat="1" ht="12.75" x14ac:dyDescent="0.25">
      <c r="A144" s="250">
        <v>3225</v>
      </c>
      <c r="B144" s="251" t="s">
        <v>169</v>
      </c>
      <c r="C144" s="252">
        <v>0</v>
      </c>
      <c r="D144" s="244">
        <v>3000</v>
      </c>
      <c r="E144" s="244">
        <v>2841.57</v>
      </c>
      <c r="F144" s="268"/>
      <c r="G144" s="239"/>
    </row>
    <row r="145" spans="1:7" s="21" customFormat="1" ht="12.75" x14ac:dyDescent="0.25">
      <c r="A145" s="181">
        <v>323</v>
      </c>
      <c r="B145" s="182" t="s">
        <v>166</v>
      </c>
      <c r="C145" s="183">
        <f>C146+C147+C148+C149</f>
        <v>821.57</v>
      </c>
      <c r="D145" s="171">
        <f>D146+D147+D148+D149</f>
        <v>2000</v>
      </c>
      <c r="E145" s="171">
        <f>SUM(E146:E149)</f>
        <v>2105.75</v>
      </c>
      <c r="F145" s="261"/>
      <c r="G145" s="172"/>
    </row>
    <row r="146" spans="1:7" s="240" customFormat="1" ht="12.75" x14ac:dyDescent="0.25">
      <c r="A146" s="250">
        <v>3231</v>
      </c>
      <c r="B146" s="251" t="s">
        <v>143</v>
      </c>
      <c r="C146" s="252">
        <v>0</v>
      </c>
      <c r="D146" s="244">
        <v>0</v>
      </c>
      <c r="E146" s="244">
        <v>0</v>
      </c>
      <c r="F146" s="268"/>
      <c r="G146" s="239"/>
    </row>
    <row r="147" spans="1:7" s="240" customFormat="1" ht="12.75" x14ac:dyDescent="0.25">
      <c r="A147" s="250">
        <v>3232</v>
      </c>
      <c r="B147" s="251" t="s">
        <v>135</v>
      </c>
      <c r="C147" s="252">
        <v>0</v>
      </c>
      <c r="D147" s="244">
        <v>0</v>
      </c>
      <c r="E147" s="244">
        <v>0</v>
      </c>
      <c r="F147" s="268"/>
      <c r="G147" s="239"/>
    </row>
    <row r="148" spans="1:7" s="240" customFormat="1" ht="12.75" x14ac:dyDescent="0.25">
      <c r="A148" s="250">
        <v>3237</v>
      </c>
      <c r="B148" s="251" t="s">
        <v>146</v>
      </c>
      <c r="C148" s="252">
        <v>821.57</v>
      </c>
      <c r="D148" s="244">
        <v>1000</v>
      </c>
      <c r="E148" s="244">
        <v>1139.5</v>
      </c>
      <c r="F148" s="268"/>
      <c r="G148" s="239"/>
    </row>
    <row r="149" spans="1:7" s="240" customFormat="1" ht="12.75" x14ac:dyDescent="0.25">
      <c r="A149" s="250">
        <v>3239</v>
      </c>
      <c r="B149" s="251" t="s">
        <v>148</v>
      </c>
      <c r="C149" s="252">
        <v>0</v>
      </c>
      <c r="D149" s="244">
        <v>1000</v>
      </c>
      <c r="E149" s="244">
        <v>966.25</v>
      </c>
      <c r="F149" s="268"/>
      <c r="G149" s="239"/>
    </row>
    <row r="150" spans="1:7" s="21" customFormat="1" ht="12.75" x14ac:dyDescent="0.25">
      <c r="A150" s="181">
        <v>329</v>
      </c>
      <c r="B150" s="182" t="s">
        <v>152</v>
      </c>
      <c r="C150" s="183">
        <f>C151+C152</f>
        <v>2729.17</v>
      </c>
      <c r="D150" s="171">
        <f>D151+D152</f>
        <v>10426</v>
      </c>
      <c r="E150" s="171">
        <f>SUM(E151:E152)</f>
        <v>6375.28</v>
      </c>
      <c r="F150" s="261"/>
      <c r="G150" s="172"/>
    </row>
    <row r="151" spans="1:7" s="240" customFormat="1" ht="12.75" x14ac:dyDescent="0.25">
      <c r="A151" s="250">
        <v>3294</v>
      </c>
      <c r="B151" s="251" t="s">
        <v>173</v>
      </c>
      <c r="C151" s="252">
        <v>0</v>
      </c>
      <c r="D151" s="244">
        <v>0</v>
      </c>
      <c r="E151" s="244">
        <v>0</v>
      </c>
      <c r="F151" s="268"/>
      <c r="G151" s="239"/>
    </row>
    <row r="152" spans="1:7" s="240" customFormat="1" ht="12.75" x14ac:dyDescent="0.25">
      <c r="A152" s="250">
        <v>3299</v>
      </c>
      <c r="B152" s="251" t="s">
        <v>152</v>
      </c>
      <c r="C152" s="252">
        <v>2729.17</v>
      </c>
      <c r="D152" s="244">
        <v>10426</v>
      </c>
      <c r="E152" s="244">
        <v>6375.28</v>
      </c>
      <c r="F152" s="268"/>
      <c r="G152" s="239"/>
    </row>
    <row r="153" spans="1:7" s="21" customFormat="1" ht="12.75" x14ac:dyDescent="0.25">
      <c r="A153" s="181" t="s">
        <v>59</v>
      </c>
      <c r="B153" s="182" t="s">
        <v>60</v>
      </c>
      <c r="C153" s="183">
        <f t="shared" ref="C153:E154" si="40">C154</f>
        <v>0</v>
      </c>
      <c r="D153" s="171">
        <f t="shared" si="40"/>
        <v>0</v>
      </c>
      <c r="E153" s="171">
        <f t="shared" si="40"/>
        <v>0</v>
      </c>
      <c r="F153" s="261" t="e">
        <f>E153/C153*100</f>
        <v>#DIV/0!</v>
      </c>
      <c r="G153" s="172" t="e">
        <f>E153/D153*100</f>
        <v>#DIV/0!</v>
      </c>
    </row>
    <row r="154" spans="1:7" s="21" customFormat="1" ht="12.75" x14ac:dyDescent="0.25">
      <c r="A154" s="181">
        <v>343</v>
      </c>
      <c r="B154" s="182" t="s">
        <v>174</v>
      </c>
      <c r="C154" s="183">
        <f t="shared" si="40"/>
        <v>0</v>
      </c>
      <c r="D154" s="171">
        <f t="shared" si="40"/>
        <v>0</v>
      </c>
      <c r="E154" s="171">
        <f t="shared" si="40"/>
        <v>0</v>
      </c>
      <c r="F154" s="261"/>
      <c r="G154" s="172"/>
    </row>
    <row r="155" spans="1:7" s="240" customFormat="1" ht="12.75" x14ac:dyDescent="0.25">
      <c r="A155" s="250">
        <v>3431</v>
      </c>
      <c r="B155" s="251" t="s">
        <v>153</v>
      </c>
      <c r="C155" s="252">
        <v>0</v>
      </c>
      <c r="D155" s="244">
        <v>0</v>
      </c>
      <c r="E155" s="244">
        <v>0</v>
      </c>
      <c r="F155" s="268"/>
      <c r="G155" s="239"/>
    </row>
    <row r="156" spans="1:7" s="21" customFormat="1" ht="12.75" x14ac:dyDescent="0.25">
      <c r="A156" s="181" t="s">
        <v>55</v>
      </c>
      <c r="B156" s="182" t="s">
        <v>22</v>
      </c>
      <c r="C156" s="183">
        <f>C157</f>
        <v>68.010000000000005</v>
      </c>
      <c r="D156" s="171">
        <f t="shared" ref="D156" si="41">D157</f>
        <v>1125</v>
      </c>
      <c r="E156" s="171">
        <f>E157</f>
        <v>1048.4100000000001</v>
      </c>
      <c r="F156" s="261">
        <f>E156/C156*100</f>
        <v>1541.5527128363476</v>
      </c>
      <c r="G156" s="172">
        <f>E156/D156*100</f>
        <v>93.192000000000007</v>
      </c>
    </row>
    <row r="157" spans="1:7" s="21" customFormat="1" ht="25.5" x14ac:dyDescent="0.25">
      <c r="A157" s="181" t="s">
        <v>56</v>
      </c>
      <c r="B157" s="182" t="s">
        <v>39</v>
      </c>
      <c r="C157" s="183">
        <f>C158+C162</f>
        <v>68.010000000000005</v>
      </c>
      <c r="D157" s="171">
        <f>D158+D162</f>
        <v>1125</v>
      </c>
      <c r="E157" s="171">
        <f>E158+E162</f>
        <v>1048.4100000000001</v>
      </c>
      <c r="F157" s="261">
        <f>E157/C157*100</f>
        <v>1541.5527128363476</v>
      </c>
      <c r="G157" s="172">
        <f>E157/D157*100</f>
        <v>93.192000000000007</v>
      </c>
    </row>
    <row r="158" spans="1:7" s="21" customFormat="1" ht="12.75" x14ac:dyDescent="0.25">
      <c r="A158" s="181">
        <v>422</v>
      </c>
      <c r="B158" s="182" t="s">
        <v>167</v>
      </c>
      <c r="C158" s="183">
        <f>SUM(C159:C161)</f>
        <v>68.010000000000005</v>
      </c>
      <c r="D158" s="171">
        <f>D159+D160+D161</f>
        <v>1065</v>
      </c>
      <c r="E158" s="171">
        <f>SUM(E159:E161)</f>
        <v>1000</v>
      </c>
      <c r="F158" s="261"/>
      <c r="G158" s="172"/>
    </row>
    <row r="159" spans="1:7" s="240" customFormat="1" ht="12.75" x14ac:dyDescent="0.25">
      <c r="A159" s="250">
        <v>4221</v>
      </c>
      <c r="B159" s="251" t="s">
        <v>172</v>
      </c>
      <c r="C159" s="252">
        <v>68.010000000000005</v>
      </c>
      <c r="D159" s="244">
        <v>1065</v>
      </c>
      <c r="E159" s="244">
        <v>1000</v>
      </c>
      <c r="F159" s="268"/>
      <c r="G159" s="239"/>
    </row>
    <row r="160" spans="1:7" s="240" customFormat="1" ht="12.75" x14ac:dyDescent="0.25">
      <c r="A160" s="250">
        <v>4223</v>
      </c>
      <c r="B160" s="251" t="s">
        <v>155</v>
      </c>
      <c r="C160" s="252"/>
      <c r="D160" s="244">
        <v>0</v>
      </c>
      <c r="E160" s="244">
        <v>0</v>
      </c>
      <c r="F160" s="268"/>
      <c r="G160" s="239"/>
    </row>
    <row r="161" spans="1:7" s="240" customFormat="1" ht="12.75" x14ac:dyDescent="0.25">
      <c r="A161" s="250">
        <v>4227</v>
      </c>
      <c r="B161" s="251" t="s">
        <v>159</v>
      </c>
      <c r="C161" s="252">
        <v>0</v>
      </c>
      <c r="D161" s="244">
        <v>0</v>
      </c>
      <c r="E161" s="244">
        <v>0</v>
      </c>
      <c r="F161" s="268"/>
      <c r="G161" s="239"/>
    </row>
    <row r="162" spans="1:7" s="21" customFormat="1" ht="12.75" x14ac:dyDescent="0.25">
      <c r="A162" s="181">
        <v>424</v>
      </c>
      <c r="B162" s="182" t="s">
        <v>175</v>
      </c>
      <c r="C162" s="183">
        <f>C163</f>
        <v>0</v>
      </c>
      <c r="D162" s="171">
        <f>D163</f>
        <v>60</v>
      </c>
      <c r="E162" s="171">
        <f>E163</f>
        <v>48.41</v>
      </c>
      <c r="F162" s="261"/>
      <c r="G162" s="172"/>
    </row>
    <row r="163" spans="1:7" s="240" customFormat="1" ht="12.75" x14ac:dyDescent="0.25">
      <c r="A163" s="250">
        <v>4241</v>
      </c>
      <c r="B163" s="251" t="s">
        <v>158</v>
      </c>
      <c r="C163" s="252"/>
      <c r="D163" s="244">
        <v>60</v>
      </c>
      <c r="E163" s="244">
        <v>48.41</v>
      </c>
      <c r="F163" s="268"/>
      <c r="G163" s="239"/>
    </row>
    <row r="164" spans="1:7" s="168" customFormat="1" ht="12.75" x14ac:dyDescent="0.25">
      <c r="A164" s="173" t="s">
        <v>42</v>
      </c>
      <c r="B164" s="174" t="s">
        <v>43</v>
      </c>
      <c r="C164" s="175">
        <f>C165</f>
        <v>0</v>
      </c>
      <c r="D164" s="175">
        <f t="shared" ref="D164" si="42">D165</f>
        <v>1300</v>
      </c>
      <c r="E164" s="175">
        <f>E165</f>
        <v>262.5</v>
      </c>
      <c r="F164" s="260" t="e">
        <f t="shared" ref="F164:F166" si="43">E164/C164*100</f>
        <v>#DIV/0!</v>
      </c>
      <c r="G164" s="177">
        <f>E164/D164*100</f>
        <v>20.192307692307693</v>
      </c>
    </row>
    <row r="165" spans="1:7" s="21" customFormat="1" ht="12.75" x14ac:dyDescent="0.25">
      <c r="A165" s="169" t="s">
        <v>48</v>
      </c>
      <c r="B165" s="170" t="s">
        <v>20</v>
      </c>
      <c r="C165" s="80">
        <f>C166</f>
        <v>0</v>
      </c>
      <c r="D165" s="171">
        <f t="shared" ref="D165" si="44">D166</f>
        <v>1300</v>
      </c>
      <c r="E165" s="189">
        <f>E166</f>
        <v>262.5</v>
      </c>
      <c r="F165" s="261" t="e">
        <f t="shared" si="43"/>
        <v>#DIV/0!</v>
      </c>
      <c r="G165" s="172">
        <f>E165/D165*100</f>
        <v>20.192307692307693</v>
      </c>
    </row>
    <row r="166" spans="1:7" s="21" customFormat="1" ht="12.75" x14ac:dyDescent="0.25">
      <c r="A166" s="181" t="s">
        <v>49</v>
      </c>
      <c r="B166" s="182" t="s">
        <v>33</v>
      </c>
      <c r="C166" s="183">
        <f>C167</f>
        <v>0</v>
      </c>
      <c r="D166" s="171">
        <f>D167</f>
        <v>1300</v>
      </c>
      <c r="E166" s="189">
        <f>E167</f>
        <v>262.5</v>
      </c>
      <c r="F166" s="261" t="e">
        <f t="shared" si="43"/>
        <v>#DIV/0!</v>
      </c>
      <c r="G166" s="172">
        <f>E166/D166*100</f>
        <v>20.192307692307693</v>
      </c>
    </row>
    <row r="167" spans="1:7" s="21" customFormat="1" ht="12.75" x14ac:dyDescent="0.25">
      <c r="A167" s="169">
        <v>329</v>
      </c>
      <c r="B167" s="170" t="s">
        <v>152</v>
      </c>
      <c r="C167" s="80">
        <f>C168</f>
        <v>0</v>
      </c>
      <c r="D167" s="171">
        <f>D168</f>
        <v>1300</v>
      </c>
      <c r="E167" s="189">
        <f>E168</f>
        <v>262.5</v>
      </c>
      <c r="F167" s="261"/>
      <c r="G167" s="172"/>
    </row>
    <row r="168" spans="1:7" s="240" customFormat="1" ht="12.75" x14ac:dyDescent="0.25">
      <c r="A168" s="241">
        <v>3299</v>
      </c>
      <c r="B168" s="242" t="s">
        <v>152</v>
      </c>
      <c r="C168" s="243">
        <v>0</v>
      </c>
      <c r="D168" s="244">
        <v>1300</v>
      </c>
      <c r="E168" s="244">
        <v>262.5</v>
      </c>
      <c r="F168" s="268"/>
      <c r="G168" s="239"/>
    </row>
    <row r="169" spans="1:7" s="168" customFormat="1" ht="12" customHeight="1" x14ac:dyDescent="0.25">
      <c r="A169" s="178" t="s">
        <v>63</v>
      </c>
      <c r="B169" s="179" t="s">
        <v>64</v>
      </c>
      <c r="C169" s="180">
        <f>C170+C203</f>
        <v>955320.98999999987</v>
      </c>
      <c r="D169" s="176">
        <f t="shared" ref="D169" si="45">D170+D203</f>
        <v>1204036.19</v>
      </c>
      <c r="E169" s="176">
        <f>E170+E203</f>
        <v>1137341.7499999998</v>
      </c>
      <c r="F169" s="270">
        <f t="shared" ref="F169:F171" si="46">E169/C169*100</f>
        <v>119.05336132099431</v>
      </c>
      <c r="G169" s="177">
        <f>E169/D169*100</f>
        <v>94.460761183598635</v>
      </c>
    </row>
    <row r="170" spans="1:7" s="21" customFormat="1" ht="12.75" x14ac:dyDescent="0.25">
      <c r="A170" s="181" t="s">
        <v>48</v>
      </c>
      <c r="B170" s="182" t="s">
        <v>20</v>
      </c>
      <c r="C170" s="183">
        <f>C171+C181+C194+C197+C200</f>
        <v>948008.66999999993</v>
      </c>
      <c r="D170" s="183">
        <f>D171+D181+D194+D197+D200</f>
        <v>1193036.19</v>
      </c>
      <c r="E170" s="296">
        <f t="shared" ref="E170" si="47">E171+E181+E194+E197+E200</f>
        <v>1126499.1099999999</v>
      </c>
      <c r="F170" s="273">
        <f t="shared" si="46"/>
        <v>118.82793329305731</v>
      </c>
      <c r="G170" s="172">
        <f>E170/D170*100</f>
        <v>94.422878320229316</v>
      </c>
    </row>
    <row r="171" spans="1:7" s="21" customFormat="1" ht="12.75" x14ac:dyDescent="0.25">
      <c r="A171" s="181" t="s">
        <v>65</v>
      </c>
      <c r="B171" s="182" t="s">
        <v>21</v>
      </c>
      <c r="C171" s="183">
        <f>C172+C176+C178</f>
        <v>901487.50999999989</v>
      </c>
      <c r="D171" s="171">
        <f>D172+D176+D178</f>
        <v>1141000</v>
      </c>
      <c r="E171" s="171">
        <f>E172+E176+E178</f>
        <v>1075407.95</v>
      </c>
      <c r="F171" s="261">
        <f t="shared" si="46"/>
        <v>119.29260672729676</v>
      </c>
      <c r="G171" s="172">
        <f>E171/D171*100</f>
        <v>94.251354075372475</v>
      </c>
    </row>
    <row r="172" spans="1:7" s="21" customFormat="1" ht="12.75" x14ac:dyDescent="0.25">
      <c r="A172" s="181">
        <v>311</v>
      </c>
      <c r="B172" s="182" t="s">
        <v>176</v>
      </c>
      <c r="C172" s="183">
        <f>SUM(C173:C175)</f>
        <v>743752.99999999988</v>
      </c>
      <c r="D172" s="171">
        <f>D173+D174+D175</f>
        <v>945000</v>
      </c>
      <c r="E172" s="171">
        <f>SUM(E173:E175)</f>
        <v>881170.45</v>
      </c>
      <c r="F172" s="261"/>
      <c r="G172" s="172"/>
    </row>
    <row r="173" spans="1:7" s="240" customFormat="1" ht="12.75" x14ac:dyDescent="0.25">
      <c r="A173" s="250">
        <v>3111</v>
      </c>
      <c r="B173" s="251" t="s">
        <v>177</v>
      </c>
      <c r="C173" s="252">
        <v>714347.22</v>
      </c>
      <c r="D173" s="244">
        <v>900000</v>
      </c>
      <c r="E173" s="244">
        <v>838399.3</v>
      </c>
      <c r="F173" s="268"/>
      <c r="G173" s="239"/>
    </row>
    <row r="174" spans="1:7" s="240" customFormat="1" ht="12.75" x14ac:dyDescent="0.25">
      <c r="A174" s="250">
        <v>3113</v>
      </c>
      <c r="B174" s="251" t="s">
        <v>178</v>
      </c>
      <c r="C174" s="252">
        <v>18870.830000000002</v>
      </c>
      <c r="D174" s="244">
        <v>30000</v>
      </c>
      <c r="E174" s="244">
        <v>27765.46</v>
      </c>
      <c r="F174" s="268"/>
      <c r="G174" s="239"/>
    </row>
    <row r="175" spans="1:7" s="240" customFormat="1" ht="12.75" x14ac:dyDescent="0.25">
      <c r="A175" s="250">
        <v>3114</v>
      </c>
      <c r="B175" s="251" t="s">
        <v>179</v>
      </c>
      <c r="C175" s="252">
        <v>10534.95</v>
      </c>
      <c r="D175" s="244">
        <v>15000</v>
      </c>
      <c r="E175" s="244">
        <v>15005.69</v>
      </c>
      <c r="F175" s="268"/>
      <c r="G175" s="239"/>
    </row>
    <row r="176" spans="1:7" s="21" customFormat="1" ht="12.75" x14ac:dyDescent="0.25">
      <c r="A176" s="181">
        <v>312</v>
      </c>
      <c r="B176" s="182" t="s">
        <v>160</v>
      </c>
      <c r="C176" s="183">
        <f>C177</f>
        <v>35835.18</v>
      </c>
      <c r="D176" s="171">
        <f>D177</f>
        <v>46000</v>
      </c>
      <c r="E176" s="171">
        <f>E177</f>
        <v>44494.13</v>
      </c>
      <c r="F176" s="261"/>
      <c r="G176" s="172"/>
    </row>
    <row r="177" spans="1:7" s="240" customFormat="1" ht="12.75" x14ac:dyDescent="0.25">
      <c r="A177" s="250">
        <v>3121</v>
      </c>
      <c r="B177" s="251" t="s">
        <v>160</v>
      </c>
      <c r="C177" s="252">
        <v>35835.18</v>
      </c>
      <c r="D177" s="244">
        <v>46000</v>
      </c>
      <c r="E177" s="244">
        <v>44494.13</v>
      </c>
      <c r="F177" s="268"/>
      <c r="G177" s="239"/>
    </row>
    <row r="178" spans="1:7" s="21" customFormat="1" ht="12.75" x14ac:dyDescent="0.25">
      <c r="A178" s="181">
        <v>313</v>
      </c>
      <c r="B178" s="182" t="s">
        <v>180</v>
      </c>
      <c r="C178" s="183">
        <f>C179+C180</f>
        <v>121899.33</v>
      </c>
      <c r="D178" s="171">
        <f>D179+D180</f>
        <v>150000</v>
      </c>
      <c r="E178" s="171">
        <f>E179+E180</f>
        <v>149743.37</v>
      </c>
      <c r="F178" s="261"/>
      <c r="G178" s="172"/>
    </row>
    <row r="179" spans="1:7" s="240" customFormat="1" ht="12.75" x14ac:dyDescent="0.25">
      <c r="A179" s="250">
        <v>3132</v>
      </c>
      <c r="B179" s="251" t="s">
        <v>181</v>
      </c>
      <c r="C179" s="252">
        <v>121899.33</v>
      </c>
      <c r="D179" s="244">
        <v>150000</v>
      </c>
      <c r="E179" s="244">
        <v>149743.37</v>
      </c>
      <c r="F179" s="268"/>
      <c r="G179" s="239"/>
    </row>
    <row r="180" spans="1:7" s="240" customFormat="1" ht="25.5" x14ac:dyDescent="0.25">
      <c r="A180" s="250">
        <v>3133</v>
      </c>
      <c r="B180" s="251" t="s">
        <v>182</v>
      </c>
      <c r="C180" s="252">
        <v>0</v>
      </c>
      <c r="D180" s="244">
        <v>0</v>
      </c>
      <c r="E180" s="244">
        <v>0</v>
      </c>
      <c r="F180" s="268"/>
      <c r="G180" s="239"/>
    </row>
    <row r="181" spans="1:7" s="21" customFormat="1" ht="12.75" x14ac:dyDescent="0.25">
      <c r="A181" s="181" t="s">
        <v>49</v>
      </c>
      <c r="B181" s="182" t="s">
        <v>33</v>
      </c>
      <c r="C181" s="183">
        <f>C182+C185+C187+C190</f>
        <v>46521.16</v>
      </c>
      <c r="D181" s="171">
        <f>D182+D185+D187+D190</f>
        <v>52036.189999999995</v>
      </c>
      <c r="E181" s="171">
        <f>E182+E185+E187+E190</f>
        <v>51091.159999999996</v>
      </c>
      <c r="F181" s="261">
        <f>E181/C181*100</f>
        <v>109.82348677462039</v>
      </c>
      <c r="G181" s="172">
        <f>E181/D181*100</f>
        <v>98.183898552142267</v>
      </c>
    </row>
    <row r="182" spans="1:7" s="21" customFormat="1" ht="12.75" x14ac:dyDescent="0.25">
      <c r="A182" s="181">
        <v>321</v>
      </c>
      <c r="B182" s="182" t="s">
        <v>164</v>
      </c>
      <c r="C182" s="183">
        <f>C183+C184</f>
        <v>46521.16</v>
      </c>
      <c r="D182" s="171">
        <f>D183+D184</f>
        <v>46000</v>
      </c>
      <c r="E182" s="171">
        <f>E183+E184</f>
        <v>44914.879999999997</v>
      </c>
      <c r="F182" s="261"/>
      <c r="G182" s="172"/>
    </row>
    <row r="183" spans="1:7" s="240" customFormat="1" ht="12.75" x14ac:dyDescent="0.25">
      <c r="A183" s="250">
        <v>3211</v>
      </c>
      <c r="B183" s="251" t="s">
        <v>138</v>
      </c>
      <c r="C183" s="252">
        <v>0</v>
      </c>
      <c r="D183" s="244">
        <v>0</v>
      </c>
      <c r="E183" s="244">
        <v>0</v>
      </c>
      <c r="F183" s="268"/>
      <c r="G183" s="239"/>
    </row>
    <row r="184" spans="1:7" s="240" customFormat="1" ht="12.75" x14ac:dyDescent="0.25">
      <c r="A184" s="250">
        <v>3212</v>
      </c>
      <c r="B184" s="251" t="s">
        <v>183</v>
      </c>
      <c r="C184" s="252">
        <v>46521.16</v>
      </c>
      <c r="D184" s="244">
        <v>46000</v>
      </c>
      <c r="E184" s="244">
        <v>44914.879999999997</v>
      </c>
      <c r="F184" s="268"/>
      <c r="G184" s="239"/>
    </row>
    <row r="185" spans="1:7" s="21" customFormat="1" ht="12.75" x14ac:dyDescent="0.25">
      <c r="A185" s="181">
        <v>322</v>
      </c>
      <c r="B185" s="182" t="s">
        <v>165</v>
      </c>
      <c r="C185" s="183">
        <f>SUM(C186:C186)</f>
        <v>0</v>
      </c>
      <c r="D185" s="171">
        <f>D186</f>
        <v>3025.34</v>
      </c>
      <c r="E185" s="171">
        <f>SUM(E186:E186)</f>
        <v>3165.43</v>
      </c>
      <c r="F185" s="261"/>
      <c r="G185" s="172"/>
    </row>
    <row r="186" spans="1:7" s="240" customFormat="1" ht="12.75" x14ac:dyDescent="0.25">
      <c r="A186" s="250">
        <v>3225</v>
      </c>
      <c r="B186" s="251" t="s">
        <v>169</v>
      </c>
      <c r="C186" s="252"/>
      <c r="D186" s="244">
        <v>3025.34</v>
      </c>
      <c r="E186" s="244">
        <v>3165.43</v>
      </c>
      <c r="F186" s="268"/>
      <c r="G186" s="239"/>
    </row>
    <row r="187" spans="1:7" s="21" customFormat="1" ht="12.75" x14ac:dyDescent="0.25">
      <c r="A187" s="181">
        <v>323</v>
      </c>
      <c r="B187" s="182" t="s">
        <v>166</v>
      </c>
      <c r="C187" s="183">
        <f>SUM(C188:C189)</f>
        <v>0</v>
      </c>
      <c r="D187" s="171">
        <f>D188+D189</f>
        <v>28</v>
      </c>
      <c r="E187" s="171">
        <f>SUM(E188:E189)</f>
        <v>28</v>
      </c>
      <c r="F187" s="261"/>
      <c r="G187" s="172"/>
    </row>
    <row r="188" spans="1:7" s="240" customFormat="1" ht="12.75" x14ac:dyDescent="0.25">
      <c r="A188" s="250">
        <v>3231</v>
      </c>
      <c r="B188" s="251" t="s">
        <v>143</v>
      </c>
      <c r="C188" s="252">
        <v>0</v>
      </c>
      <c r="D188" s="244">
        <v>28</v>
      </c>
      <c r="E188" s="244">
        <v>28</v>
      </c>
      <c r="F188" s="268"/>
      <c r="G188" s="239"/>
    </row>
    <row r="189" spans="1:7" s="240" customFormat="1" ht="12.75" x14ac:dyDescent="0.25">
      <c r="A189" s="250">
        <v>3236</v>
      </c>
      <c r="B189" s="251" t="s">
        <v>170</v>
      </c>
      <c r="C189" s="252">
        <v>0</v>
      </c>
      <c r="D189" s="244">
        <v>0</v>
      </c>
      <c r="E189" s="244">
        <v>0</v>
      </c>
      <c r="F189" s="268"/>
      <c r="G189" s="239"/>
    </row>
    <row r="190" spans="1:7" s="21" customFormat="1" ht="12.75" x14ac:dyDescent="0.25">
      <c r="A190" s="181">
        <v>329</v>
      </c>
      <c r="B190" s="182" t="s">
        <v>152</v>
      </c>
      <c r="C190" s="183">
        <f>SUM(C191:C193)</f>
        <v>0</v>
      </c>
      <c r="D190" s="171">
        <f>D191+D192+D193</f>
        <v>2982.85</v>
      </c>
      <c r="E190" s="171">
        <f>SUM(E191:E193)</f>
        <v>2982.85</v>
      </c>
      <c r="F190" s="261"/>
      <c r="G190" s="172"/>
    </row>
    <row r="191" spans="1:7" s="240" customFormat="1" ht="12.75" x14ac:dyDescent="0.25">
      <c r="A191" s="250">
        <v>3295</v>
      </c>
      <c r="B191" s="251" t="s">
        <v>151</v>
      </c>
      <c r="C191" s="252">
        <v>0</v>
      </c>
      <c r="D191" s="244">
        <v>0</v>
      </c>
      <c r="E191" s="244"/>
      <c r="F191" s="268"/>
      <c r="G191" s="239"/>
    </row>
    <row r="192" spans="1:7" s="240" customFormat="1" ht="12.75" x14ac:dyDescent="0.25">
      <c r="A192" s="250">
        <v>3296</v>
      </c>
      <c r="B192" s="251" t="s">
        <v>137</v>
      </c>
      <c r="C192" s="252">
        <v>0</v>
      </c>
      <c r="D192" s="244">
        <v>0</v>
      </c>
      <c r="E192" s="244">
        <v>0</v>
      </c>
      <c r="F192" s="268"/>
      <c r="G192" s="239"/>
    </row>
    <row r="193" spans="1:7" s="240" customFormat="1" ht="12.75" x14ac:dyDescent="0.25">
      <c r="A193" s="250">
        <v>3299</v>
      </c>
      <c r="B193" s="251" t="s">
        <v>152</v>
      </c>
      <c r="C193" s="252">
        <v>0</v>
      </c>
      <c r="D193" s="244">
        <v>2982.85</v>
      </c>
      <c r="E193" s="244">
        <v>2982.85</v>
      </c>
      <c r="F193" s="268"/>
      <c r="G193" s="239"/>
    </row>
    <row r="194" spans="1:7" s="21" customFormat="1" ht="12.75" x14ac:dyDescent="0.25">
      <c r="A194" s="181" t="s">
        <v>59</v>
      </c>
      <c r="B194" s="182" t="s">
        <v>60</v>
      </c>
      <c r="C194" s="183">
        <f t="shared" ref="C194:E195" si="48">C195</f>
        <v>0</v>
      </c>
      <c r="D194" s="171">
        <f t="shared" si="48"/>
        <v>0</v>
      </c>
      <c r="E194" s="171">
        <f t="shared" si="48"/>
        <v>0</v>
      </c>
      <c r="F194" s="261" t="e">
        <f>E194/C194*100</f>
        <v>#DIV/0!</v>
      </c>
      <c r="G194" s="172" t="e">
        <f>E194/D194*100</f>
        <v>#DIV/0!</v>
      </c>
    </row>
    <row r="195" spans="1:7" s="21" customFormat="1" ht="12.75" x14ac:dyDescent="0.25">
      <c r="A195" s="181">
        <v>343</v>
      </c>
      <c r="B195" s="182" t="s">
        <v>174</v>
      </c>
      <c r="C195" s="183">
        <f t="shared" si="48"/>
        <v>0</v>
      </c>
      <c r="D195" s="171">
        <f t="shared" si="48"/>
        <v>0</v>
      </c>
      <c r="E195" s="171">
        <f t="shared" si="48"/>
        <v>0</v>
      </c>
      <c r="F195" s="261"/>
      <c r="G195" s="172"/>
    </row>
    <row r="196" spans="1:7" s="240" customFormat="1" ht="12.75" x14ac:dyDescent="0.25">
      <c r="A196" s="250">
        <v>3433</v>
      </c>
      <c r="B196" s="251" t="s">
        <v>154</v>
      </c>
      <c r="C196" s="252">
        <v>0</v>
      </c>
      <c r="D196" s="244">
        <v>0</v>
      </c>
      <c r="E196" s="244">
        <v>0</v>
      </c>
      <c r="F196" s="268"/>
      <c r="G196" s="239"/>
    </row>
    <row r="197" spans="1:7" s="21" customFormat="1" ht="25.5" x14ac:dyDescent="0.25">
      <c r="A197" s="181" t="s">
        <v>66</v>
      </c>
      <c r="B197" s="182" t="s">
        <v>67</v>
      </c>
      <c r="C197" s="183">
        <f t="shared" ref="C197:E198" si="49">C198</f>
        <v>0</v>
      </c>
      <c r="D197" s="171">
        <f t="shared" si="49"/>
        <v>0</v>
      </c>
      <c r="E197" s="171">
        <f t="shared" si="49"/>
        <v>0</v>
      </c>
      <c r="F197" s="261" t="e">
        <f>E197/C197*100</f>
        <v>#DIV/0!</v>
      </c>
      <c r="G197" s="172" t="e">
        <f>E197/D197*100</f>
        <v>#DIV/0!</v>
      </c>
    </row>
    <row r="198" spans="1:7" s="21" customFormat="1" ht="25.5" x14ac:dyDescent="0.25">
      <c r="A198" s="181">
        <v>372</v>
      </c>
      <c r="B198" s="182" t="s">
        <v>184</v>
      </c>
      <c r="C198" s="183">
        <f t="shared" si="49"/>
        <v>0</v>
      </c>
      <c r="D198" s="171">
        <f t="shared" si="49"/>
        <v>0</v>
      </c>
      <c r="E198" s="171">
        <f t="shared" si="49"/>
        <v>0</v>
      </c>
      <c r="F198" s="261"/>
      <c r="G198" s="172"/>
    </row>
    <row r="199" spans="1:7" s="240" customFormat="1" ht="12.75" x14ac:dyDescent="0.25">
      <c r="A199" s="250">
        <v>3722</v>
      </c>
      <c r="B199" s="251" t="s">
        <v>185</v>
      </c>
      <c r="C199" s="252"/>
      <c r="D199" s="244">
        <v>0</v>
      </c>
      <c r="E199" s="244">
        <v>0</v>
      </c>
      <c r="F199" s="268"/>
      <c r="G199" s="239"/>
    </row>
    <row r="200" spans="1:7" s="21" customFormat="1" ht="12.75" x14ac:dyDescent="0.25">
      <c r="A200" s="181">
        <v>38</v>
      </c>
      <c r="B200" s="182" t="s">
        <v>190</v>
      </c>
      <c r="C200" s="183">
        <f t="shared" ref="C200:E201" si="50">C201</f>
        <v>0</v>
      </c>
      <c r="D200" s="171">
        <f t="shared" si="50"/>
        <v>0</v>
      </c>
      <c r="E200" s="171">
        <f t="shared" si="50"/>
        <v>0</v>
      </c>
      <c r="F200" s="261" t="e">
        <f>E200/C200*100</f>
        <v>#DIV/0!</v>
      </c>
      <c r="G200" s="172" t="e">
        <f>E200/D200*100</f>
        <v>#DIV/0!</v>
      </c>
    </row>
    <row r="201" spans="1:7" s="21" customFormat="1" ht="12.75" x14ac:dyDescent="0.25">
      <c r="A201" s="181">
        <v>381</v>
      </c>
      <c r="B201" s="182" t="s">
        <v>133</v>
      </c>
      <c r="C201" s="183">
        <f t="shared" si="50"/>
        <v>0</v>
      </c>
      <c r="D201" s="171">
        <f t="shared" si="50"/>
        <v>0</v>
      </c>
      <c r="E201" s="171">
        <f t="shared" si="50"/>
        <v>0</v>
      </c>
      <c r="F201" s="261"/>
      <c r="G201" s="172"/>
    </row>
    <row r="202" spans="1:7" s="240" customFormat="1" ht="12.75" x14ac:dyDescent="0.25">
      <c r="A202" s="250">
        <v>3812</v>
      </c>
      <c r="B202" s="251" t="s">
        <v>189</v>
      </c>
      <c r="C202" s="252"/>
      <c r="D202" s="244">
        <v>0</v>
      </c>
      <c r="E202" s="244">
        <v>0</v>
      </c>
      <c r="F202" s="268"/>
      <c r="G202" s="239"/>
    </row>
    <row r="203" spans="1:7" s="21" customFormat="1" ht="12.75" x14ac:dyDescent="0.25">
      <c r="A203" s="181" t="s">
        <v>55</v>
      </c>
      <c r="B203" s="182" t="s">
        <v>22</v>
      </c>
      <c r="C203" s="183">
        <f>C204</f>
        <v>7312.32</v>
      </c>
      <c r="D203" s="171">
        <f t="shared" ref="D203" si="51">D204</f>
        <v>11000</v>
      </c>
      <c r="E203" s="171">
        <f>E204</f>
        <v>10842.64</v>
      </c>
      <c r="F203" s="261">
        <f>E203/C203*100</f>
        <v>148.27906874972649</v>
      </c>
      <c r="G203" s="172">
        <f>E203/D203*100</f>
        <v>98.569454545454533</v>
      </c>
    </row>
    <row r="204" spans="1:7" s="21" customFormat="1" ht="25.5" x14ac:dyDescent="0.25">
      <c r="A204" s="181" t="s">
        <v>56</v>
      </c>
      <c r="B204" s="182" t="s">
        <v>39</v>
      </c>
      <c r="C204" s="183">
        <f>C205+C207+C209</f>
        <v>7312.32</v>
      </c>
      <c r="D204" s="171">
        <f>D205+D207+D209</f>
        <v>11000</v>
      </c>
      <c r="E204" s="171">
        <f>E205+E207+E209</f>
        <v>10842.64</v>
      </c>
      <c r="F204" s="261">
        <f>E204/C204*100</f>
        <v>148.27906874972649</v>
      </c>
      <c r="G204" s="172">
        <f>E204/D204*100</f>
        <v>98.569454545454533</v>
      </c>
    </row>
    <row r="205" spans="1:7" s="21" customFormat="1" ht="12.75" x14ac:dyDescent="0.25">
      <c r="A205" s="181">
        <v>422</v>
      </c>
      <c r="B205" s="182" t="s">
        <v>167</v>
      </c>
      <c r="C205" s="183">
        <f>C206</f>
        <v>0</v>
      </c>
      <c r="D205" s="171">
        <f>D206</f>
        <v>0</v>
      </c>
      <c r="E205" s="171">
        <f>E206</f>
        <v>0</v>
      </c>
      <c r="F205" s="261"/>
      <c r="G205" s="172"/>
    </row>
    <row r="206" spans="1:7" s="240" customFormat="1" ht="12.75" x14ac:dyDescent="0.25">
      <c r="A206" s="250">
        <v>4226</v>
      </c>
      <c r="B206" s="251" t="s">
        <v>157</v>
      </c>
      <c r="C206" s="252"/>
      <c r="D206" s="244">
        <v>0</v>
      </c>
      <c r="E206" s="244">
        <v>0</v>
      </c>
      <c r="F206" s="268"/>
      <c r="G206" s="239"/>
    </row>
    <row r="207" spans="1:7" s="21" customFormat="1" ht="25.5" x14ac:dyDescent="0.25">
      <c r="A207" s="181">
        <v>424</v>
      </c>
      <c r="B207" s="182" t="s">
        <v>186</v>
      </c>
      <c r="C207" s="183">
        <f>C208</f>
        <v>7312.32</v>
      </c>
      <c r="D207" s="171">
        <f>D208</f>
        <v>11000</v>
      </c>
      <c r="E207" s="171">
        <f>E208</f>
        <v>10842.64</v>
      </c>
      <c r="F207" s="261"/>
      <c r="G207" s="172"/>
    </row>
    <row r="208" spans="1:7" s="240" customFormat="1" ht="12.75" x14ac:dyDescent="0.25">
      <c r="A208" s="250">
        <v>4241</v>
      </c>
      <c r="B208" s="251" t="s">
        <v>158</v>
      </c>
      <c r="C208" s="252">
        <v>7312.32</v>
      </c>
      <c r="D208" s="244">
        <v>11000</v>
      </c>
      <c r="E208" s="244">
        <v>10842.64</v>
      </c>
      <c r="F208" s="268"/>
      <c r="G208" s="239"/>
    </row>
    <row r="209" spans="1:7" s="21" customFormat="1" ht="12.75" x14ac:dyDescent="0.25">
      <c r="A209" s="181">
        <v>426</v>
      </c>
      <c r="B209" s="182" t="s">
        <v>175</v>
      </c>
      <c r="C209" s="183">
        <f>C210</f>
        <v>0</v>
      </c>
      <c r="D209" s="171">
        <f>D210</f>
        <v>0</v>
      </c>
      <c r="E209" s="171">
        <f>E210</f>
        <v>0</v>
      </c>
      <c r="F209" s="261"/>
      <c r="G209" s="172"/>
    </row>
    <row r="210" spans="1:7" s="240" customFormat="1" ht="12.75" x14ac:dyDescent="0.25">
      <c r="A210" s="250">
        <v>4262</v>
      </c>
      <c r="B210" s="251" t="s">
        <v>156</v>
      </c>
      <c r="C210" s="252"/>
      <c r="D210" s="244">
        <v>0</v>
      </c>
      <c r="E210" s="244">
        <v>0</v>
      </c>
      <c r="F210" s="268"/>
      <c r="G210" s="239"/>
    </row>
    <row r="211" spans="1:7" s="168" customFormat="1" ht="25.5" x14ac:dyDescent="0.25">
      <c r="A211" s="178" t="s">
        <v>53</v>
      </c>
      <c r="B211" s="179" t="s">
        <v>54</v>
      </c>
      <c r="C211" s="180">
        <f>C212+C232</f>
        <v>16627.34</v>
      </c>
      <c r="D211" s="176">
        <f>D212+D232</f>
        <v>21580</v>
      </c>
      <c r="E211" s="176">
        <f>E212+E232</f>
        <v>21546.73</v>
      </c>
      <c r="F211" s="270">
        <f t="shared" ref="F211:F213" si="52">E211/C211*100</f>
        <v>129.58615148303937</v>
      </c>
      <c r="G211" s="177">
        <f>E211/D211*100</f>
        <v>99.845829471733083</v>
      </c>
    </row>
    <row r="212" spans="1:7" s="21" customFormat="1" ht="12.75" x14ac:dyDescent="0.25">
      <c r="A212" s="181" t="s">
        <v>48</v>
      </c>
      <c r="B212" s="182" t="s">
        <v>20</v>
      </c>
      <c r="C212" s="183">
        <f>C213+C220</f>
        <v>16627.34</v>
      </c>
      <c r="D212" s="171">
        <f>D213+D220</f>
        <v>21580</v>
      </c>
      <c r="E212" s="171">
        <f>E213+E220</f>
        <v>21546.73</v>
      </c>
      <c r="F212" s="261">
        <f t="shared" si="52"/>
        <v>129.58615148303937</v>
      </c>
      <c r="G212" s="172">
        <f>E212/D212*100</f>
        <v>99.845829471733083</v>
      </c>
    </row>
    <row r="213" spans="1:7" s="21" customFormat="1" ht="12.75" x14ac:dyDescent="0.25">
      <c r="A213" s="181" t="s">
        <v>65</v>
      </c>
      <c r="B213" s="182" t="s">
        <v>21</v>
      </c>
      <c r="C213" s="183">
        <f>C214+C216+C218</f>
        <v>0</v>
      </c>
      <c r="D213" s="171">
        <f>D214+D216+D218</f>
        <v>0</v>
      </c>
      <c r="E213" s="171">
        <f>E214+E216+E218</f>
        <v>0</v>
      </c>
      <c r="F213" s="261" t="e">
        <f t="shared" si="52"/>
        <v>#DIV/0!</v>
      </c>
      <c r="G213" s="172" t="e">
        <f>E213/D213*100</f>
        <v>#DIV/0!</v>
      </c>
    </row>
    <row r="214" spans="1:7" s="21" customFormat="1" ht="12.75" x14ac:dyDescent="0.25">
      <c r="A214" s="181">
        <v>311</v>
      </c>
      <c r="B214" s="182" t="s">
        <v>176</v>
      </c>
      <c r="C214" s="183">
        <f>SUM(C215:C215)</f>
        <v>0</v>
      </c>
      <c r="D214" s="171">
        <f>D215</f>
        <v>0</v>
      </c>
      <c r="E214" s="171">
        <f>SUM(E215:E215)</f>
        <v>0</v>
      </c>
      <c r="F214" s="261"/>
      <c r="G214" s="172"/>
    </row>
    <row r="215" spans="1:7" s="240" customFormat="1" ht="12.75" x14ac:dyDescent="0.25">
      <c r="A215" s="250">
        <v>3111</v>
      </c>
      <c r="B215" s="251" t="s">
        <v>177</v>
      </c>
      <c r="C215" s="252">
        <v>0</v>
      </c>
      <c r="D215" s="244">
        <v>0</v>
      </c>
      <c r="E215" s="244">
        <v>0</v>
      </c>
      <c r="F215" s="268"/>
      <c r="G215" s="239"/>
    </row>
    <row r="216" spans="1:7" s="21" customFormat="1" ht="12.75" x14ac:dyDescent="0.25">
      <c r="A216" s="181">
        <v>312</v>
      </c>
      <c r="B216" s="182" t="s">
        <v>160</v>
      </c>
      <c r="C216" s="183">
        <f>C217</f>
        <v>0</v>
      </c>
      <c r="D216" s="171">
        <f>D217</f>
        <v>0</v>
      </c>
      <c r="E216" s="171">
        <f>E217</f>
        <v>0</v>
      </c>
      <c r="F216" s="261"/>
      <c r="G216" s="172"/>
    </row>
    <row r="217" spans="1:7" s="240" customFormat="1" ht="12.75" x14ac:dyDescent="0.25">
      <c r="A217" s="250">
        <v>3121</v>
      </c>
      <c r="B217" s="251" t="s">
        <v>160</v>
      </c>
      <c r="C217" s="252">
        <v>0</v>
      </c>
      <c r="D217" s="244">
        <v>0</v>
      </c>
      <c r="E217" s="244">
        <v>0</v>
      </c>
      <c r="F217" s="268"/>
      <c r="G217" s="239"/>
    </row>
    <row r="218" spans="1:7" s="21" customFormat="1" ht="12.75" x14ac:dyDescent="0.25">
      <c r="A218" s="181">
        <v>313</v>
      </c>
      <c r="B218" s="182" t="s">
        <v>180</v>
      </c>
      <c r="C218" s="183">
        <f>C219</f>
        <v>0</v>
      </c>
      <c r="D218" s="171">
        <f>D219</f>
        <v>0</v>
      </c>
      <c r="E218" s="171">
        <f>E219</f>
        <v>0</v>
      </c>
      <c r="F218" s="261"/>
      <c r="G218" s="172"/>
    </row>
    <row r="219" spans="1:7" s="240" customFormat="1" ht="12.75" x14ac:dyDescent="0.25">
      <c r="A219" s="250">
        <v>3132</v>
      </c>
      <c r="B219" s="251" t="s">
        <v>181</v>
      </c>
      <c r="C219" s="252">
        <v>0</v>
      </c>
      <c r="D219" s="244">
        <v>0</v>
      </c>
      <c r="E219" s="244">
        <v>0</v>
      </c>
      <c r="F219" s="268"/>
      <c r="G219" s="239"/>
    </row>
    <row r="220" spans="1:7" s="21" customFormat="1" ht="12.75" x14ac:dyDescent="0.25">
      <c r="A220" s="181" t="s">
        <v>49</v>
      </c>
      <c r="B220" s="182" t="s">
        <v>33</v>
      </c>
      <c r="C220" s="183">
        <f>C221+C225+C230</f>
        <v>16627.34</v>
      </c>
      <c r="D220" s="171">
        <f>D221+D225+D230</f>
        <v>21580</v>
      </c>
      <c r="E220" s="171">
        <f>E221+E225+E230</f>
        <v>21546.73</v>
      </c>
      <c r="F220" s="261">
        <f>E220/C220*100</f>
        <v>129.58615148303937</v>
      </c>
      <c r="G220" s="172">
        <f>E220/D220*100</f>
        <v>99.845829471733083</v>
      </c>
    </row>
    <row r="221" spans="1:7" s="21" customFormat="1" ht="12.75" x14ac:dyDescent="0.25">
      <c r="A221" s="181">
        <v>322</v>
      </c>
      <c r="B221" s="182" t="s">
        <v>165</v>
      </c>
      <c r="C221" s="183">
        <f>SUM(C222:C224)</f>
        <v>0</v>
      </c>
      <c r="D221" s="171">
        <f>D222+D223+D224</f>
        <v>0</v>
      </c>
      <c r="E221" s="171">
        <f>SUM(E222:E224)</f>
        <v>0</v>
      </c>
      <c r="F221" s="261"/>
      <c r="G221" s="172"/>
    </row>
    <row r="222" spans="1:7" s="240" customFormat="1" ht="12.75" x14ac:dyDescent="0.25">
      <c r="A222" s="250">
        <v>3221</v>
      </c>
      <c r="B222" s="251" t="s">
        <v>140</v>
      </c>
      <c r="C222" s="252"/>
      <c r="D222" s="244">
        <v>0</v>
      </c>
      <c r="E222" s="244">
        <v>0</v>
      </c>
      <c r="F222" s="268"/>
      <c r="G222" s="239"/>
    </row>
    <row r="223" spans="1:7" s="240" customFormat="1" ht="12.75" x14ac:dyDescent="0.25">
      <c r="A223" s="250">
        <v>3224</v>
      </c>
      <c r="B223" s="251" t="s">
        <v>171</v>
      </c>
      <c r="C223" s="252"/>
      <c r="D223" s="244">
        <v>0</v>
      </c>
      <c r="E223" s="244">
        <v>0</v>
      </c>
      <c r="F223" s="268"/>
      <c r="G223" s="239"/>
    </row>
    <row r="224" spans="1:7" s="240" customFormat="1" ht="12.75" x14ac:dyDescent="0.25">
      <c r="A224" s="250">
        <v>3225</v>
      </c>
      <c r="B224" s="251" t="s">
        <v>169</v>
      </c>
      <c r="C224" s="252">
        <v>0</v>
      </c>
      <c r="D224" s="244">
        <v>0</v>
      </c>
      <c r="E224" s="244">
        <v>0</v>
      </c>
      <c r="F224" s="268"/>
      <c r="G224" s="239"/>
    </row>
    <row r="225" spans="1:7" s="21" customFormat="1" ht="12.75" x14ac:dyDescent="0.25">
      <c r="A225" s="181">
        <v>323</v>
      </c>
      <c r="B225" s="182" t="s">
        <v>166</v>
      </c>
      <c r="C225" s="183">
        <f>SUM(C226:C229)</f>
        <v>0</v>
      </c>
      <c r="D225" s="171">
        <f>D226+D227+D228+D229</f>
        <v>1380</v>
      </c>
      <c r="E225" s="171">
        <f>SUM(E226:E229)</f>
        <v>1380</v>
      </c>
      <c r="F225" s="261"/>
      <c r="G225" s="172"/>
    </row>
    <row r="226" spans="1:7" s="240" customFormat="1" ht="12.75" x14ac:dyDescent="0.25">
      <c r="A226" s="250">
        <v>3231</v>
      </c>
      <c r="B226" s="251" t="s">
        <v>143</v>
      </c>
      <c r="C226" s="252"/>
      <c r="D226" s="244">
        <v>1380</v>
      </c>
      <c r="E226" s="244">
        <v>1380</v>
      </c>
      <c r="F226" s="268"/>
      <c r="G226" s="239"/>
    </row>
    <row r="227" spans="1:7" s="240" customFormat="1" ht="12.75" x14ac:dyDescent="0.25">
      <c r="A227" s="250">
        <v>3232</v>
      </c>
      <c r="B227" s="251" t="s">
        <v>135</v>
      </c>
      <c r="C227" s="252">
        <v>0</v>
      </c>
      <c r="D227" s="244">
        <v>0</v>
      </c>
      <c r="E227" s="244">
        <v>0</v>
      </c>
      <c r="F227" s="268"/>
      <c r="G227" s="239"/>
    </row>
    <row r="228" spans="1:7" s="240" customFormat="1" ht="12.75" x14ac:dyDescent="0.25">
      <c r="A228" s="250">
        <v>3237</v>
      </c>
      <c r="B228" s="251" t="s">
        <v>146</v>
      </c>
      <c r="C228" s="252"/>
      <c r="D228" s="244">
        <v>0</v>
      </c>
      <c r="E228" s="244">
        <v>0</v>
      </c>
      <c r="F228" s="268"/>
      <c r="G228" s="239"/>
    </row>
    <row r="229" spans="1:7" s="240" customFormat="1" ht="12.75" x14ac:dyDescent="0.25">
      <c r="A229" s="250">
        <v>3239</v>
      </c>
      <c r="B229" s="251" t="s">
        <v>148</v>
      </c>
      <c r="C229" s="252">
        <v>0</v>
      </c>
      <c r="D229" s="244">
        <v>0</v>
      </c>
      <c r="E229" s="244">
        <v>0</v>
      </c>
      <c r="F229" s="268"/>
      <c r="G229" s="239"/>
    </row>
    <row r="230" spans="1:7" s="21" customFormat="1" ht="12.75" x14ac:dyDescent="0.25">
      <c r="A230" s="181">
        <v>329</v>
      </c>
      <c r="B230" s="182" t="s">
        <v>152</v>
      </c>
      <c r="C230" s="183">
        <f>SUM(C231:C231)</f>
        <v>16627.34</v>
      </c>
      <c r="D230" s="171">
        <f>D231</f>
        <v>20200</v>
      </c>
      <c r="E230" s="171">
        <f>SUM(E231:E231)</f>
        <v>20166.73</v>
      </c>
      <c r="F230" s="261"/>
      <c r="G230" s="172"/>
    </row>
    <row r="231" spans="1:7" s="240" customFormat="1" ht="12.75" x14ac:dyDescent="0.25">
      <c r="A231" s="250">
        <v>3299</v>
      </c>
      <c r="B231" s="251" t="s">
        <v>152</v>
      </c>
      <c r="C231" s="252">
        <v>16627.34</v>
      </c>
      <c r="D231" s="244">
        <v>20200</v>
      </c>
      <c r="E231" s="244">
        <v>20166.73</v>
      </c>
      <c r="F231" s="268"/>
      <c r="G231" s="239"/>
    </row>
    <row r="232" spans="1:7" s="21" customFormat="1" ht="12.75" x14ac:dyDescent="0.25">
      <c r="A232" s="181" t="s">
        <v>55</v>
      </c>
      <c r="B232" s="182" t="s">
        <v>22</v>
      </c>
      <c r="C232" s="183">
        <f>C233</f>
        <v>0</v>
      </c>
      <c r="D232" s="171">
        <f>D233</f>
        <v>0</v>
      </c>
      <c r="E232" s="171">
        <f>E233</f>
        <v>0</v>
      </c>
      <c r="F232" s="261" t="e">
        <f>E232/C232*100</f>
        <v>#DIV/0!</v>
      </c>
      <c r="G232" s="172" t="e">
        <f>E232/D232*100</f>
        <v>#DIV/0!</v>
      </c>
    </row>
    <row r="233" spans="1:7" s="21" customFormat="1" ht="25.5" x14ac:dyDescent="0.25">
      <c r="A233" s="181" t="s">
        <v>56</v>
      </c>
      <c r="B233" s="182" t="s">
        <v>39</v>
      </c>
      <c r="C233" s="183">
        <f>C234+C239</f>
        <v>0</v>
      </c>
      <c r="D233" s="171">
        <f>D234+D239</f>
        <v>0</v>
      </c>
      <c r="E233" s="171">
        <f>E234+E239</f>
        <v>0</v>
      </c>
      <c r="F233" s="261" t="e">
        <f>E233/C233*100</f>
        <v>#DIV/0!</v>
      </c>
      <c r="G233" s="172" t="e">
        <f>E233/D233*100</f>
        <v>#DIV/0!</v>
      </c>
    </row>
    <row r="234" spans="1:7" s="21" customFormat="1" ht="12.75" x14ac:dyDescent="0.25">
      <c r="A234" s="181">
        <v>422</v>
      </c>
      <c r="B234" s="182" t="s">
        <v>167</v>
      </c>
      <c r="C234" s="183">
        <f>SUM(C235:C238)</f>
        <v>0</v>
      </c>
      <c r="D234" s="171">
        <f>D235+D236+D237+D238</f>
        <v>0</v>
      </c>
      <c r="E234" s="171">
        <f>SUM(E235:E238)</f>
        <v>0</v>
      </c>
      <c r="F234" s="261"/>
      <c r="G234" s="172"/>
    </row>
    <row r="235" spans="1:7" s="240" customFormat="1" ht="12.75" x14ac:dyDescent="0.25">
      <c r="A235" s="250">
        <v>4221</v>
      </c>
      <c r="B235" s="251" t="s">
        <v>172</v>
      </c>
      <c r="C235" s="252">
        <v>0</v>
      </c>
      <c r="D235" s="244">
        <v>0</v>
      </c>
      <c r="E235" s="244">
        <v>0</v>
      </c>
      <c r="F235" s="268"/>
      <c r="G235" s="239"/>
    </row>
    <row r="236" spans="1:7" s="240" customFormat="1" ht="12.75" x14ac:dyDescent="0.25">
      <c r="A236" s="250">
        <v>4223</v>
      </c>
      <c r="B236" s="251" t="s">
        <v>155</v>
      </c>
      <c r="C236" s="252">
        <v>0</v>
      </c>
      <c r="D236" s="244">
        <v>0</v>
      </c>
      <c r="E236" s="244">
        <v>0</v>
      </c>
      <c r="F236" s="268"/>
      <c r="G236" s="239"/>
    </row>
    <row r="237" spans="1:7" s="240" customFormat="1" ht="12.75" x14ac:dyDescent="0.25">
      <c r="A237" s="250">
        <v>4226</v>
      </c>
      <c r="B237" s="251" t="s">
        <v>157</v>
      </c>
      <c r="C237" s="252"/>
      <c r="D237" s="244">
        <v>0</v>
      </c>
      <c r="E237" s="244">
        <v>0</v>
      </c>
      <c r="F237" s="268"/>
      <c r="G237" s="239"/>
    </row>
    <row r="238" spans="1:7" s="240" customFormat="1" ht="12.75" x14ac:dyDescent="0.25">
      <c r="A238" s="250">
        <v>4227</v>
      </c>
      <c r="B238" s="251" t="s">
        <v>159</v>
      </c>
      <c r="C238" s="252">
        <v>0</v>
      </c>
      <c r="D238" s="244">
        <v>0</v>
      </c>
      <c r="E238" s="244">
        <v>0</v>
      </c>
      <c r="F238" s="268"/>
      <c r="G238" s="239"/>
    </row>
    <row r="239" spans="1:7" s="21" customFormat="1" ht="25.5" x14ac:dyDescent="0.25">
      <c r="A239" s="181">
        <v>424</v>
      </c>
      <c r="B239" s="182" t="s">
        <v>186</v>
      </c>
      <c r="C239" s="183">
        <f>C240</f>
        <v>0</v>
      </c>
      <c r="D239" s="171">
        <f>D240</f>
        <v>0</v>
      </c>
      <c r="E239" s="171">
        <f>E240</f>
        <v>0</v>
      </c>
      <c r="F239" s="261"/>
      <c r="G239" s="172"/>
    </row>
    <row r="240" spans="1:7" s="240" customFormat="1" ht="12.75" x14ac:dyDescent="0.25">
      <c r="A240" s="250">
        <v>4241</v>
      </c>
      <c r="B240" s="251" t="s">
        <v>158</v>
      </c>
      <c r="C240" s="252">
        <v>0</v>
      </c>
      <c r="D240" s="244">
        <v>0</v>
      </c>
      <c r="E240" s="244">
        <v>0</v>
      </c>
      <c r="F240" s="268"/>
      <c r="G240" s="239"/>
    </row>
    <row r="241" spans="1:7" s="168" customFormat="1" ht="12.75" x14ac:dyDescent="0.25">
      <c r="A241" s="178" t="s">
        <v>68</v>
      </c>
      <c r="B241" s="179" t="s">
        <v>69</v>
      </c>
      <c r="C241" s="180">
        <f>C242+C257</f>
        <v>0</v>
      </c>
      <c r="D241" s="176">
        <f t="shared" ref="D241" si="53">D242+D257</f>
        <v>2173</v>
      </c>
      <c r="E241" s="176">
        <f>E242+E257</f>
        <v>0</v>
      </c>
      <c r="F241" s="270" t="e">
        <f t="shared" ref="F241:F243" si="54">E241/C241*100</f>
        <v>#DIV/0!</v>
      </c>
      <c r="G241" s="177">
        <f>E241/D241*100</f>
        <v>0</v>
      </c>
    </row>
    <row r="242" spans="1:7" s="21" customFormat="1" ht="12.75" x14ac:dyDescent="0.25">
      <c r="A242" s="181" t="s">
        <v>48</v>
      </c>
      <c r="B242" s="182" t="s">
        <v>20</v>
      </c>
      <c r="C242" s="183">
        <f>C243+C246</f>
        <v>0</v>
      </c>
      <c r="D242" s="171">
        <f>D243+D246</f>
        <v>2173</v>
      </c>
      <c r="E242" s="171">
        <f>E243+E246</f>
        <v>0</v>
      </c>
      <c r="F242" s="261" t="e">
        <f t="shared" si="54"/>
        <v>#DIV/0!</v>
      </c>
      <c r="G242" s="172">
        <f>E242/D242*100</f>
        <v>0</v>
      </c>
    </row>
    <row r="243" spans="1:7" s="21" customFormat="1" ht="12.75" x14ac:dyDescent="0.25">
      <c r="A243" s="181" t="s">
        <v>65</v>
      </c>
      <c r="B243" s="182" t="s">
        <v>21</v>
      </c>
      <c r="C243" s="183">
        <f t="shared" ref="C243:E244" si="55">C244</f>
        <v>0</v>
      </c>
      <c r="D243" s="171">
        <f t="shared" si="55"/>
        <v>0</v>
      </c>
      <c r="E243" s="171">
        <f t="shared" si="55"/>
        <v>0</v>
      </c>
      <c r="F243" s="261" t="e">
        <f t="shared" si="54"/>
        <v>#DIV/0!</v>
      </c>
      <c r="G243" s="172" t="e">
        <f>E243/D243*100</f>
        <v>#DIV/0!</v>
      </c>
    </row>
    <row r="244" spans="1:7" s="21" customFormat="1" ht="12.75" x14ac:dyDescent="0.25">
      <c r="A244" s="181">
        <v>312</v>
      </c>
      <c r="B244" s="182" t="s">
        <v>160</v>
      </c>
      <c r="C244" s="183">
        <f t="shared" si="55"/>
        <v>0</v>
      </c>
      <c r="D244" s="171">
        <f t="shared" si="55"/>
        <v>0</v>
      </c>
      <c r="E244" s="171">
        <f t="shared" si="55"/>
        <v>0</v>
      </c>
      <c r="F244" s="261"/>
      <c r="G244" s="172"/>
    </row>
    <row r="245" spans="1:7" s="240" customFormat="1" ht="12.75" x14ac:dyDescent="0.25">
      <c r="A245" s="250">
        <v>3121</v>
      </c>
      <c r="B245" s="251" t="s">
        <v>160</v>
      </c>
      <c r="C245" s="252">
        <v>0</v>
      </c>
      <c r="D245" s="244">
        <v>0</v>
      </c>
      <c r="E245" s="244">
        <v>0</v>
      </c>
      <c r="F245" s="268"/>
      <c r="G245" s="239"/>
    </row>
    <row r="246" spans="1:7" s="21" customFormat="1" ht="12.75" x14ac:dyDescent="0.25">
      <c r="A246" s="181" t="s">
        <v>49</v>
      </c>
      <c r="B246" s="182" t="s">
        <v>33</v>
      </c>
      <c r="C246" s="183">
        <f>C247+C249+C252+C254</f>
        <v>0</v>
      </c>
      <c r="D246" s="171">
        <f>D247+D249</f>
        <v>2173</v>
      </c>
      <c r="E246" s="171">
        <f>E247+E249+E252+E254</f>
        <v>0</v>
      </c>
      <c r="F246" s="261" t="e">
        <f>E246/C246*100</f>
        <v>#DIV/0!</v>
      </c>
      <c r="G246" s="172">
        <f>E246/D246*100</f>
        <v>0</v>
      </c>
    </row>
    <row r="247" spans="1:7" s="21" customFormat="1" ht="12.75" x14ac:dyDescent="0.25">
      <c r="A247" s="181">
        <v>321</v>
      </c>
      <c r="B247" s="182" t="s">
        <v>164</v>
      </c>
      <c r="C247" s="183">
        <f>C248</f>
        <v>0</v>
      </c>
      <c r="D247" s="171">
        <f>D248</f>
        <v>0</v>
      </c>
      <c r="E247" s="171">
        <f>E248</f>
        <v>0</v>
      </c>
      <c r="F247" s="261"/>
      <c r="G247" s="172"/>
    </row>
    <row r="248" spans="1:7" s="240" customFormat="1" ht="12.75" x14ac:dyDescent="0.25">
      <c r="A248" s="250">
        <v>3211</v>
      </c>
      <c r="B248" s="251" t="s">
        <v>138</v>
      </c>
      <c r="C248" s="252">
        <v>0</v>
      </c>
      <c r="D248" s="244">
        <v>0</v>
      </c>
      <c r="E248" s="244">
        <v>0</v>
      </c>
      <c r="F248" s="268"/>
      <c r="G248" s="239"/>
    </row>
    <row r="249" spans="1:7" s="21" customFormat="1" ht="12.75" x14ac:dyDescent="0.25">
      <c r="A249" s="181">
        <v>322</v>
      </c>
      <c r="B249" s="182" t="s">
        <v>165</v>
      </c>
      <c r="C249" s="183">
        <f>SUM(C250:C251)</f>
        <v>0</v>
      </c>
      <c r="D249" s="171">
        <f>D250+D251</f>
        <v>2173</v>
      </c>
      <c r="E249" s="171">
        <f>SUM(E250:E251)</f>
        <v>0</v>
      </c>
      <c r="F249" s="261"/>
      <c r="G249" s="172"/>
    </row>
    <row r="250" spans="1:7" s="240" customFormat="1" ht="12.75" x14ac:dyDescent="0.25">
      <c r="A250" s="250">
        <v>3221</v>
      </c>
      <c r="B250" s="251" t="s">
        <v>140</v>
      </c>
      <c r="C250" s="252">
        <v>0</v>
      </c>
      <c r="D250" s="244">
        <v>2173</v>
      </c>
      <c r="E250" s="244">
        <v>0</v>
      </c>
      <c r="F250" s="268"/>
      <c r="G250" s="239"/>
    </row>
    <row r="251" spans="1:7" s="240" customFormat="1" ht="12.75" x14ac:dyDescent="0.25">
      <c r="A251" s="250">
        <v>3225</v>
      </c>
      <c r="B251" s="251" t="s">
        <v>169</v>
      </c>
      <c r="C251" s="252">
        <v>0</v>
      </c>
      <c r="D251" s="244">
        <v>0</v>
      </c>
      <c r="E251" s="244">
        <v>0</v>
      </c>
      <c r="F251" s="268"/>
      <c r="G251" s="239"/>
    </row>
    <row r="252" spans="1:7" s="21" customFormat="1" ht="12.75" x14ac:dyDescent="0.25">
      <c r="A252" s="181">
        <v>323</v>
      </c>
      <c r="B252" s="182" t="s">
        <v>166</v>
      </c>
      <c r="C252" s="183">
        <f>SUM(C253:C253)</f>
        <v>0</v>
      </c>
      <c r="D252" s="171">
        <f>D253</f>
        <v>0</v>
      </c>
      <c r="E252" s="171">
        <f>SUM(E253:E253)</f>
        <v>0</v>
      </c>
      <c r="F252" s="261"/>
      <c r="G252" s="172"/>
    </row>
    <row r="253" spans="1:7" s="240" customFormat="1" ht="12.75" x14ac:dyDescent="0.25">
      <c r="A253" s="250">
        <v>3237</v>
      </c>
      <c r="B253" s="251" t="s">
        <v>146</v>
      </c>
      <c r="C253" s="252">
        <v>0</v>
      </c>
      <c r="D253" s="244">
        <v>0</v>
      </c>
      <c r="E253" s="244">
        <v>0</v>
      </c>
      <c r="F253" s="268"/>
      <c r="G253" s="239"/>
    </row>
    <row r="254" spans="1:7" s="21" customFormat="1" ht="12.75" x14ac:dyDescent="0.25">
      <c r="A254" s="181">
        <v>329</v>
      </c>
      <c r="B254" s="182" t="s">
        <v>152</v>
      </c>
      <c r="C254" s="183">
        <f>SUM(C255:C256)</f>
        <v>0</v>
      </c>
      <c r="D254" s="171">
        <f>D255+D256</f>
        <v>0</v>
      </c>
      <c r="E254" s="171">
        <f>SUM(E255:E256)</f>
        <v>0</v>
      </c>
      <c r="F254" s="261"/>
      <c r="G254" s="172"/>
    </row>
    <row r="255" spans="1:7" s="240" customFormat="1" ht="12.75" x14ac:dyDescent="0.25">
      <c r="A255" s="250">
        <v>3294</v>
      </c>
      <c r="B255" s="251" t="s">
        <v>173</v>
      </c>
      <c r="C255" s="252">
        <v>0</v>
      </c>
      <c r="D255" s="244">
        <v>0</v>
      </c>
      <c r="E255" s="244">
        <v>0</v>
      </c>
      <c r="F255" s="268"/>
      <c r="G255" s="239"/>
    </row>
    <row r="256" spans="1:7" s="240" customFormat="1" ht="12.75" x14ac:dyDescent="0.25">
      <c r="A256" s="250">
        <v>3299</v>
      </c>
      <c r="B256" s="251" t="s">
        <v>152</v>
      </c>
      <c r="C256" s="252">
        <v>0</v>
      </c>
      <c r="D256" s="244">
        <v>0</v>
      </c>
      <c r="E256" s="244">
        <v>0</v>
      </c>
      <c r="F256" s="268"/>
      <c r="G256" s="239"/>
    </row>
    <row r="257" spans="1:7" s="21" customFormat="1" ht="12.75" x14ac:dyDescent="0.25">
      <c r="A257" s="181" t="s">
        <v>55</v>
      </c>
      <c r="B257" s="182" t="s">
        <v>22</v>
      </c>
      <c r="C257" s="183">
        <f t="shared" ref="C257:E258" si="56">C258</f>
        <v>0</v>
      </c>
      <c r="D257" s="171">
        <f t="shared" si="56"/>
        <v>0</v>
      </c>
      <c r="E257" s="171">
        <f t="shared" si="56"/>
        <v>0</v>
      </c>
      <c r="F257" s="261" t="e">
        <f t="shared" ref="F257:F258" si="57">E257/C257*100</f>
        <v>#DIV/0!</v>
      </c>
      <c r="G257" s="172" t="e">
        <f>E257/D257*100</f>
        <v>#DIV/0!</v>
      </c>
    </row>
    <row r="258" spans="1:7" s="21" customFormat="1" ht="25.5" x14ac:dyDescent="0.25">
      <c r="A258" s="181" t="s">
        <v>56</v>
      </c>
      <c r="B258" s="182" t="s">
        <v>39</v>
      </c>
      <c r="C258" s="183">
        <f t="shared" si="56"/>
        <v>0</v>
      </c>
      <c r="D258" s="171">
        <f t="shared" si="56"/>
        <v>0</v>
      </c>
      <c r="E258" s="171">
        <f t="shared" si="56"/>
        <v>0</v>
      </c>
      <c r="F258" s="261" t="e">
        <f t="shared" si="57"/>
        <v>#DIV/0!</v>
      </c>
      <c r="G258" s="172" t="e">
        <f>E258/D258*100</f>
        <v>#DIV/0!</v>
      </c>
    </row>
    <row r="259" spans="1:7" s="21" customFormat="1" ht="12.75" x14ac:dyDescent="0.25">
      <c r="A259" s="181">
        <v>422</v>
      </c>
      <c r="B259" s="182" t="s">
        <v>167</v>
      </c>
      <c r="C259" s="183">
        <f>SUM(C260:C260)</f>
        <v>0</v>
      </c>
      <c r="D259" s="171">
        <f>D260</f>
        <v>0</v>
      </c>
      <c r="E259" s="171">
        <f>SUM(E260:E260)</f>
        <v>0</v>
      </c>
      <c r="F259" s="261"/>
      <c r="G259" s="172"/>
    </row>
    <row r="260" spans="1:7" s="240" customFormat="1" ht="12.75" x14ac:dyDescent="0.25">
      <c r="A260" s="250">
        <v>4227</v>
      </c>
      <c r="B260" s="251" t="s">
        <v>159</v>
      </c>
      <c r="C260" s="252">
        <v>0</v>
      </c>
      <c r="D260" s="244">
        <v>0</v>
      </c>
      <c r="E260" s="244">
        <v>0</v>
      </c>
      <c r="F260" s="268"/>
      <c r="G260" s="239"/>
    </row>
    <row r="261" spans="1:7" s="168" customFormat="1" ht="12.75" x14ac:dyDescent="0.25">
      <c r="A261" s="178" t="s">
        <v>70</v>
      </c>
      <c r="B261" s="179" t="s">
        <v>71</v>
      </c>
      <c r="C261" s="180">
        <f t="shared" ref="C261:E262" si="58">C262</f>
        <v>0</v>
      </c>
      <c r="D261" s="176">
        <f t="shared" si="58"/>
        <v>0</v>
      </c>
      <c r="E261" s="176">
        <f t="shared" si="58"/>
        <v>0</v>
      </c>
      <c r="F261" s="270" t="e">
        <f t="shared" ref="F261:F263" si="59">E261/C261*100</f>
        <v>#DIV/0!</v>
      </c>
      <c r="G261" s="177" t="e">
        <f>E261/D261*100</f>
        <v>#DIV/0!</v>
      </c>
    </row>
    <row r="262" spans="1:7" s="21" customFormat="1" ht="12.75" x14ac:dyDescent="0.25">
      <c r="A262" s="181" t="s">
        <v>55</v>
      </c>
      <c r="B262" s="182" t="s">
        <v>22</v>
      </c>
      <c r="C262" s="183">
        <f t="shared" si="58"/>
        <v>0</v>
      </c>
      <c r="D262" s="171">
        <f t="shared" si="58"/>
        <v>0</v>
      </c>
      <c r="E262" s="171">
        <f t="shared" si="58"/>
        <v>0</v>
      </c>
      <c r="F262" s="261" t="e">
        <f t="shared" si="59"/>
        <v>#DIV/0!</v>
      </c>
      <c r="G262" s="172" t="e">
        <f>E262/D262*100</f>
        <v>#DIV/0!</v>
      </c>
    </row>
    <row r="263" spans="1:7" s="21" customFormat="1" ht="25.5" x14ac:dyDescent="0.25">
      <c r="A263" s="181" t="s">
        <v>56</v>
      </c>
      <c r="B263" s="182" t="s">
        <v>39</v>
      </c>
      <c r="C263" s="183">
        <f>C264</f>
        <v>0</v>
      </c>
      <c r="D263" s="171">
        <v>0</v>
      </c>
      <c r="E263" s="171">
        <f>E264</f>
        <v>0</v>
      </c>
      <c r="F263" s="261" t="e">
        <f t="shared" si="59"/>
        <v>#DIV/0!</v>
      </c>
      <c r="G263" s="172" t="e">
        <f>E263/D263*100</f>
        <v>#DIV/0!</v>
      </c>
    </row>
    <row r="264" spans="1:7" s="21" customFormat="1" ht="12.75" x14ac:dyDescent="0.25">
      <c r="A264" s="181">
        <v>422</v>
      </c>
      <c r="B264" s="182" t="s">
        <v>167</v>
      </c>
      <c r="C264" s="183">
        <f>C265+C266</f>
        <v>0</v>
      </c>
      <c r="D264" s="171">
        <v>0</v>
      </c>
      <c r="E264" s="171">
        <f>E265+E266</f>
        <v>0</v>
      </c>
      <c r="F264" s="261"/>
      <c r="G264" s="172"/>
    </row>
    <row r="265" spans="1:7" s="240" customFormat="1" ht="12.75" x14ac:dyDescent="0.25">
      <c r="A265" s="250">
        <v>4221</v>
      </c>
      <c r="B265" s="251" t="s">
        <v>172</v>
      </c>
      <c r="C265" s="252">
        <v>0</v>
      </c>
      <c r="D265" s="244">
        <v>0</v>
      </c>
      <c r="E265" s="244"/>
      <c r="F265" s="268"/>
      <c r="G265" s="239"/>
    </row>
    <row r="266" spans="1:7" s="240" customFormat="1" ht="12.75" x14ac:dyDescent="0.25">
      <c r="A266" s="250">
        <v>4227</v>
      </c>
      <c r="B266" s="251" t="s">
        <v>159</v>
      </c>
      <c r="C266" s="252">
        <v>0</v>
      </c>
      <c r="D266" s="244">
        <v>0</v>
      </c>
      <c r="E266" s="244">
        <v>0</v>
      </c>
      <c r="F266" s="268"/>
      <c r="G266" s="239"/>
    </row>
    <row r="267" spans="1:7" s="168" customFormat="1" ht="25.5" x14ac:dyDescent="0.25">
      <c r="A267" s="178" t="s">
        <v>72</v>
      </c>
      <c r="B267" s="179" t="s">
        <v>73</v>
      </c>
      <c r="C267" s="180">
        <f>C268+C272</f>
        <v>0</v>
      </c>
      <c r="D267" s="176">
        <f>D268+D272</f>
        <v>0</v>
      </c>
      <c r="E267" s="176">
        <f>E268+E272</f>
        <v>0</v>
      </c>
      <c r="F267" s="270" t="e">
        <f t="shared" ref="F267:F269" si="60">E267/C267*100</f>
        <v>#DIV/0!</v>
      </c>
      <c r="G267" s="177" t="e">
        <f>E267/D267*100</f>
        <v>#DIV/0!</v>
      </c>
    </row>
    <row r="268" spans="1:7" s="21" customFormat="1" ht="12.75" x14ac:dyDescent="0.25">
      <c r="A268" s="181" t="s">
        <v>48</v>
      </c>
      <c r="B268" s="182" t="s">
        <v>20</v>
      </c>
      <c r="C268" s="183">
        <f>C269</f>
        <v>0</v>
      </c>
      <c r="D268" s="171">
        <f t="shared" ref="D268:D269" si="61">D269</f>
        <v>0</v>
      </c>
      <c r="E268" s="171">
        <f>E269</f>
        <v>0</v>
      </c>
      <c r="F268" s="261" t="e">
        <f t="shared" si="60"/>
        <v>#DIV/0!</v>
      </c>
      <c r="G268" s="172" t="e">
        <f>E268/D268*100</f>
        <v>#DIV/0!</v>
      </c>
    </row>
    <row r="269" spans="1:7" s="21" customFormat="1" ht="12.75" x14ac:dyDescent="0.25">
      <c r="A269" s="181" t="s">
        <v>49</v>
      </c>
      <c r="B269" s="182" t="s">
        <v>33</v>
      </c>
      <c r="C269" s="183">
        <f>C270</f>
        <v>0</v>
      </c>
      <c r="D269" s="171">
        <f t="shared" si="61"/>
        <v>0</v>
      </c>
      <c r="E269" s="171">
        <f>E270</f>
        <v>0</v>
      </c>
      <c r="F269" s="261" t="e">
        <f t="shared" si="60"/>
        <v>#DIV/0!</v>
      </c>
      <c r="G269" s="172" t="e">
        <f>E269/D269*100</f>
        <v>#DIV/0!</v>
      </c>
    </row>
    <row r="270" spans="1:7" s="21" customFormat="1" ht="12.75" x14ac:dyDescent="0.25">
      <c r="A270" s="181">
        <v>323</v>
      </c>
      <c r="B270" s="182" t="s">
        <v>166</v>
      </c>
      <c r="C270" s="183">
        <f>SUM(C271:C271)</f>
        <v>0</v>
      </c>
      <c r="D270" s="171">
        <v>0</v>
      </c>
      <c r="E270" s="171">
        <f>SUM(E271:E271)</f>
        <v>0</v>
      </c>
      <c r="F270" s="261"/>
      <c r="G270" s="172"/>
    </row>
    <row r="271" spans="1:7" s="240" customFormat="1" ht="12.75" x14ac:dyDescent="0.25">
      <c r="A271" s="250">
        <v>3232</v>
      </c>
      <c r="B271" s="251" t="s">
        <v>135</v>
      </c>
      <c r="C271" s="252">
        <v>0</v>
      </c>
      <c r="D271" s="244">
        <v>0</v>
      </c>
      <c r="E271" s="244"/>
      <c r="F271" s="268"/>
      <c r="G271" s="239"/>
    </row>
    <row r="272" spans="1:7" s="21" customFormat="1" ht="12.75" x14ac:dyDescent="0.25">
      <c r="A272" s="181" t="s">
        <v>55</v>
      </c>
      <c r="B272" s="182" t="s">
        <v>22</v>
      </c>
      <c r="C272" s="183">
        <f>C273</f>
        <v>0</v>
      </c>
      <c r="D272" s="171">
        <v>0</v>
      </c>
      <c r="E272" s="171">
        <f>E273</f>
        <v>0</v>
      </c>
      <c r="F272" s="261" t="e">
        <f t="shared" ref="F272:F273" si="62">E272/C272*100</f>
        <v>#DIV/0!</v>
      </c>
      <c r="G272" s="172" t="e">
        <f>E272/D272*100</f>
        <v>#DIV/0!</v>
      </c>
    </row>
    <row r="273" spans="1:7" s="21" customFormat="1" ht="25.5" x14ac:dyDescent="0.25">
      <c r="A273" s="181" t="s">
        <v>56</v>
      </c>
      <c r="B273" s="182" t="s">
        <v>39</v>
      </c>
      <c r="C273" s="183">
        <f>C274</f>
        <v>0</v>
      </c>
      <c r="D273" s="171">
        <v>0</v>
      </c>
      <c r="E273" s="171">
        <f>E274</f>
        <v>0</v>
      </c>
      <c r="F273" s="261" t="e">
        <f t="shared" si="62"/>
        <v>#DIV/0!</v>
      </c>
      <c r="G273" s="172" t="e">
        <f>E273/D273*100</f>
        <v>#DIV/0!</v>
      </c>
    </row>
    <row r="274" spans="1:7" s="21" customFormat="1" ht="12.75" x14ac:dyDescent="0.25">
      <c r="A274" s="181">
        <v>422</v>
      </c>
      <c r="B274" s="182" t="s">
        <v>167</v>
      </c>
      <c r="C274" s="183">
        <f>C275</f>
        <v>0</v>
      </c>
      <c r="D274" s="171" t="s">
        <v>214</v>
      </c>
      <c r="E274" s="171">
        <f>E275</f>
        <v>0</v>
      </c>
      <c r="F274" s="261"/>
      <c r="G274" s="172"/>
    </row>
    <row r="275" spans="1:7" s="240" customFormat="1" ht="13.5" thickBot="1" x14ac:dyDescent="0.3">
      <c r="A275" s="253">
        <v>4221</v>
      </c>
      <c r="B275" s="254" t="s">
        <v>172</v>
      </c>
      <c r="C275" s="255">
        <v>0</v>
      </c>
      <c r="D275" s="238">
        <v>0</v>
      </c>
      <c r="E275" s="238">
        <v>0</v>
      </c>
      <c r="F275" s="266"/>
      <c r="G275" s="256"/>
    </row>
    <row r="276" spans="1:7" s="21" customFormat="1" ht="26.25" thickBot="1" x14ac:dyDescent="0.3">
      <c r="A276" s="122" t="s">
        <v>84</v>
      </c>
      <c r="B276" s="115" t="s">
        <v>85</v>
      </c>
      <c r="C276" s="116">
        <f>C277+C289+C300</f>
        <v>23119.68</v>
      </c>
      <c r="D276" s="109">
        <f t="shared" ref="D276" si="63">D277+D289+D300</f>
        <v>58382</v>
      </c>
      <c r="E276" s="109">
        <f>E277+E289+E300</f>
        <v>52756.4</v>
      </c>
      <c r="F276" s="274">
        <f t="shared" ref="F276:F279" si="64">E276/C276*100</f>
        <v>228.18827942255257</v>
      </c>
      <c r="G276" s="129">
        <f>E276/D276*100</f>
        <v>90.364153334932013</v>
      </c>
    </row>
    <row r="277" spans="1:7" s="168" customFormat="1" ht="12.75" x14ac:dyDescent="0.25">
      <c r="A277" s="184" t="s">
        <v>46</v>
      </c>
      <c r="B277" s="185" t="s">
        <v>47</v>
      </c>
      <c r="C277" s="186">
        <f>C278</f>
        <v>11248.140000000001</v>
      </c>
      <c r="D277" s="187">
        <f t="shared" ref="D277" si="65">D278</f>
        <v>21900</v>
      </c>
      <c r="E277" s="187">
        <f>E278</f>
        <v>21510.37</v>
      </c>
      <c r="F277" s="272">
        <f t="shared" si="64"/>
        <v>191.23490639341256</v>
      </c>
      <c r="G277" s="188">
        <f>E277/D277*100</f>
        <v>98.220867579908671</v>
      </c>
    </row>
    <row r="278" spans="1:7" s="21" customFormat="1" ht="12.75" x14ac:dyDescent="0.25">
      <c r="A278" s="181" t="s">
        <v>48</v>
      </c>
      <c r="B278" s="182" t="s">
        <v>20</v>
      </c>
      <c r="C278" s="183">
        <f>C279+C286</f>
        <v>11248.140000000001</v>
      </c>
      <c r="D278" s="171">
        <f>D279+D286</f>
        <v>21900</v>
      </c>
      <c r="E278" s="171">
        <f>E279+E286</f>
        <v>21510.37</v>
      </c>
      <c r="F278" s="261">
        <f t="shared" si="64"/>
        <v>191.23490639341256</v>
      </c>
      <c r="G278" s="172">
        <f>E278/D278*100</f>
        <v>98.220867579908671</v>
      </c>
    </row>
    <row r="279" spans="1:7" s="21" customFormat="1" ht="12.75" x14ac:dyDescent="0.25">
      <c r="A279" s="181" t="s">
        <v>65</v>
      </c>
      <c r="B279" s="182" t="s">
        <v>21</v>
      </c>
      <c r="C279" s="183">
        <f>C280+C282+C284</f>
        <v>11198.890000000001</v>
      </c>
      <c r="D279" s="171">
        <f>D280+D282+D284</f>
        <v>21550</v>
      </c>
      <c r="E279" s="171">
        <f>E280+E282+E284</f>
        <v>21299.559999999998</v>
      </c>
      <c r="F279" s="261">
        <f t="shared" si="64"/>
        <v>190.19349239076368</v>
      </c>
      <c r="G279" s="172">
        <f>E279/D279*100</f>
        <v>98.837865429234327</v>
      </c>
    </row>
    <row r="280" spans="1:7" s="21" customFormat="1" ht="12.75" x14ac:dyDescent="0.25">
      <c r="A280" s="181">
        <v>311</v>
      </c>
      <c r="B280" s="182" t="s">
        <v>176</v>
      </c>
      <c r="C280" s="183">
        <f>SUM(C281:C281)</f>
        <v>9046.8700000000008</v>
      </c>
      <c r="D280" s="171">
        <f>D281</f>
        <v>17800</v>
      </c>
      <c r="E280" s="171">
        <f>SUM(E281:E281)</f>
        <v>17639.169999999998</v>
      </c>
      <c r="F280" s="261"/>
      <c r="G280" s="172"/>
    </row>
    <row r="281" spans="1:7" s="240" customFormat="1" ht="12.75" x14ac:dyDescent="0.25">
      <c r="A281" s="250">
        <v>3111</v>
      </c>
      <c r="B281" s="251" t="s">
        <v>177</v>
      </c>
      <c r="C281" s="252">
        <v>9046.8700000000008</v>
      </c>
      <c r="D281" s="244">
        <v>17800</v>
      </c>
      <c r="E281" s="244">
        <v>17639.169999999998</v>
      </c>
      <c r="F281" s="268"/>
      <c r="G281" s="239"/>
    </row>
    <row r="282" spans="1:7" s="21" customFormat="1" ht="12.75" x14ac:dyDescent="0.25">
      <c r="A282" s="181">
        <v>312</v>
      </c>
      <c r="B282" s="182" t="s">
        <v>160</v>
      </c>
      <c r="C282" s="183">
        <f>C283</f>
        <v>659.27</v>
      </c>
      <c r="D282" s="171">
        <f>D283</f>
        <v>800</v>
      </c>
      <c r="E282" s="171">
        <f>E283</f>
        <v>750</v>
      </c>
      <c r="F282" s="261"/>
      <c r="G282" s="172"/>
    </row>
    <row r="283" spans="1:7" s="240" customFormat="1" ht="12.75" x14ac:dyDescent="0.25">
      <c r="A283" s="250">
        <v>3121</v>
      </c>
      <c r="B283" s="251" t="s">
        <v>160</v>
      </c>
      <c r="C283" s="252">
        <v>659.27</v>
      </c>
      <c r="D283" s="244">
        <v>800</v>
      </c>
      <c r="E283" s="244">
        <v>750</v>
      </c>
      <c r="F283" s="268"/>
      <c r="G283" s="239"/>
    </row>
    <row r="284" spans="1:7" s="21" customFormat="1" ht="12.75" x14ac:dyDescent="0.25">
      <c r="A284" s="181">
        <v>313</v>
      </c>
      <c r="B284" s="182" t="s">
        <v>180</v>
      </c>
      <c r="C284" s="183">
        <f>C285</f>
        <v>1492.75</v>
      </c>
      <c r="D284" s="171">
        <f>D285</f>
        <v>2950</v>
      </c>
      <c r="E284" s="171">
        <f>E285</f>
        <v>2910.39</v>
      </c>
      <c r="F284" s="261"/>
      <c r="G284" s="172"/>
    </row>
    <row r="285" spans="1:7" s="240" customFormat="1" ht="12.75" x14ac:dyDescent="0.25">
      <c r="A285" s="250">
        <v>3132</v>
      </c>
      <c r="B285" s="251" t="s">
        <v>181</v>
      </c>
      <c r="C285" s="252">
        <v>1492.75</v>
      </c>
      <c r="D285" s="244">
        <v>2950</v>
      </c>
      <c r="E285" s="244">
        <v>2910.39</v>
      </c>
      <c r="F285" s="268"/>
      <c r="G285" s="239"/>
    </row>
    <row r="286" spans="1:7" s="21" customFormat="1" ht="12.75" x14ac:dyDescent="0.25">
      <c r="A286" s="181" t="s">
        <v>49</v>
      </c>
      <c r="B286" s="182" t="s">
        <v>33</v>
      </c>
      <c r="C286" s="183">
        <f t="shared" ref="C286:E287" si="66">C287</f>
        <v>49.25</v>
      </c>
      <c r="D286" s="171">
        <f t="shared" si="66"/>
        <v>350</v>
      </c>
      <c r="E286" s="171">
        <f t="shared" si="66"/>
        <v>210.81</v>
      </c>
      <c r="F286" s="261">
        <f>E286/C286*100</f>
        <v>428.04060913705587</v>
      </c>
      <c r="G286" s="172">
        <f>E286/D286*100</f>
        <v>60.231428571428566</v>
      </c>
    </row>
    <row r="287" spans="1:7" s="21" customFormat="1" ht="12.75" x14ac:dyDescent="0.25">
      <c r="A287" s="181">
        <v>321</v>
      </c>
      <c r="B287" s="182" t="s">
        <v>164</v>
      </c>
      <c r="C287" s="183">
        <f t="shared" si="66"/>
        <v>49.25</v>
      </c>
      <c r="D287" s="171">
        <f t="shared" si="66"/>
        <v>350</v>
      </c>
      <c r="E287" s="171">
        <f t="shared" si="66"/>
        <v>210.81</v>
      </c>
      <c r="F287" s="261"/>
      <c r="G287" s="172"/>
    </row>
    <row r="288" spans="1:7" s="240" customFormat="1" ht="12.75" x14ac:dyDescent="0.25">
      <c r="A288" s="250">
        <v>3212</v>
      </c>
      <c r="B288" s="251" t="s">
        <v>183</v>
      </c>
      <c r="C288" s="252">
        <v>49.25</v>
      </c>
      <c r="D288" s="244">
        <v>350</v>
      </c>
      <c r="E288" s="244">
        <v>210.81</v>
      </c>
      <c r="F288" s="268"/>
      <c r="G288" s="239"/>
    </row>
    <row r="289" spans="1:10" s="168" customFormat="1" ht="12.75" x14ac:dyDescent="0.25">
      <c r="A289" s="178" t="s">
        <v>42</v>
      </c>
      <c r="B289" s="179" t="s">
        <v>43</v>
      </c>
      <c r="C289" s="180">
        <f>C290+C296</f>
        <v>3553.42</v>
      </c>
      <c r="D289" s="180">
        <f t="shared" ref="D289:E289" si="67">D290+D296</f>
        <v>14582</v>
      </c>
      <c r="E289" s="180">
        <f t="shared" si="67"/>
        <v>9735.59</v>
      </c>
      <c r="F289" s="270">
        <f t="shared" ref="F289:F291" si="68">E289/C289*100</f>
        <v>273.97802680234815</v>
      </c>
      <c r="G289" s="177">
        <f>E289/D289*100</f>
        <v>66.764435605541081</v>
      </c>
    </row>
    <row r="290" spans="1:10" s="21" customFormat="1" ht="12.75" x14ac:dyDescent="0.25">
      <c r="A290" s="181" t="s">
        <v>48</v>
      </c>
      <c r="B290" s="182" t="s">
        <v>20</v>
      </c>
      <c r="C290" s="183">
        <f>C291</f>
        <v>3553.42</v>
      </c>
      <c r="D290" s="171">
        <f t="shared" ref="D290:E291" si="69">D291</f>
        <v>12582</v>
      </c>
      <c r="E290" s="171">
        <f t="shared" si="69"/>
        <v>9735.59</v>
      </c>
      <c r="F290" s="261">
        <f t="shared" si="68"/>
        <v>273.97802680234815</v>
      </c>
      <c r="G290" s="172">
        <f>E290/D290*100</f>
        <v>77.377126053091715</v>
      </c>
    </row>
    <row r="291" spans="1:10" s="21" customFormat="1" ht="12.75" x14ac:dyDescent="0.25">
      <c r="A291" s="181" t="s">
        <v>49</v>
      </c>
      <c r="B291" s="182" t="s">
        <v>33</v>
      </c>
      <c r="C291" s="183">
        <f>C292</f>
        <v>3553.42</v>
      </c>
      <c r="D291" s="183">
        <f t="shared" si="69"/>
        <v>12582</v>
      </c>
      <c r="E291" s="183">
        <f t="shared" si="69"/>
        <v>9735.59</v>
      </c>
      <c r="F291" s="261">
        <f t="shared" si="68"/>
        <v>273.97802680234815</v>
      </c>
      <c r="G291" s="172">
        <f>E291/D291*100</f>
        <v>77.377126053091715</v>
      </c>
    </row>
    <row r="292" spans="1:10" s="21" customFormat="1" ht="12.75" x14ac:dyDescent="0.25">
      <c r="A292" s="169">
        <v>322</v>
      </c>
      <c r="B292" s="170" t="s">
        <v>165</v>
      </c>
      <c r="C292" s="80">
        <f>C293+C294+C295</f>
        <v>3553.42</v>
      </c>
      <c r="D292" s="80">
        <f t="shared" ref="D292:E292" si="70">D293+D294+D295</f>
        <v>12582</v>
      </c>
      <c r="E292" s="80">
        <f t="shared" si="70"/>
        <v>9735.59</v>
      </c>
      <c r="F292" s="261"/>
      <c r="G292" s="172"/>
    </row>
    <row r="293" spans="1:10" s="240" customFormat="1" ht="12.75" x14ac:dyDescent="0.25">
      <c r="A293" s="241">
        <v>3221</v>
      </c>
      <c r="B293" s="242" t="s">
        <v>140</v>
      </c>
      <c r="C293" s="243">
        <v>133.58000000000001</v>
      </c>
      <c r="D293" s="244">
        <v>3600</v>
      </c>
      <c r="E293" s="244">
        <v>2074.14</v>
      </c>
      <c r="F293" s="268"/>
      <c r="G293" s="239"/>
    </row>
    <row r="294" spans="1:10" s="240" customFormat="1" ht="12.75" x14ac:dyDescent="0.25">
      <c r="A294" s="241">
        <v>3222</v>
      </c>
      <c r="B294" s="242" t="s">
        <v>168</v>
      </c>
      <c r="C294" s="243">
        <v>3419.84</v>
      </c>
      <c r="D294" s="244">
        <v>8482</v>
      </c>
      <c r="E294" s="244">
        <v>7461.47</v>
      </c>
      <c r="F294" s="268"/>
      <c r="G294" s="239"/>
    </row>
    <row r="295" spans="1:10" s="240" customFormat="1" ht="12.75" x14ac:dyDescent="0.25">
      <c r="A295" s="241">
        <v>3225</v>
      </c>
      <c r="B295" s="242" t="s">
        <v>141</v>
      </c>
      <c r="C295" s="243">
        <v>0</v>
      </c>
      <c r="D295" s="244">
        <v>500</v>
      </c>
      <c r="E295" s="244">
        <v>199.98</v>
      </c>
      <c r="F295" s="268"/>
      <c r="G295" s="239"/>
    </row>
    <row r="296" spans="1:10" s="240" customFormat="1" ht="12.75" x14ac:dyDescent="0.25">
      <c r="A296" s="169">
        <v>4</v>
      </c>
      <c r="B296" s="170" t="s">
        <v>22</v>
      </c>
      <c r="C296" s="80">
        <f>C297</f>
        <v>0</v>
      </c>
      <c r="D296" s="80">
        <f t="shared" ref="D296:E298" si="71">D297</f>
        <v>2000</v>
      </c>
      <c r="E296" s="80">
        <f t="shared" si="71"/>
        <v>0</v>
      </c>
      <c r="F296" s="261"/>
      <c r="G296" s="172"/>
    </row>
    <row r="297" spans="1:10" s="240" customFormat="1" ht="25.5" x14ac:dyDescent="0.25">
      <c r="A297" s="169">
        <v>42</v>
      </c>
      <c r="B297" s="170" t="s">
        <v>39</v>
      </c>
      <c r="C297" s="80">
        <f>C298</f>
        <v>0</v>
      </c>
      <c r="D297" s="80">
        <f t="shared" si="71"/>
        <v>2000</v>
      </c>
      <c r="E297" s="80">
        <f t="shared" si="71"/>
        <v>0</v>
      </c>
      <c r="F297" s="261"/>
      <c r="G297" s="172"/>
    </row>
    <row r="298" spans="1:10" s="240" customFormat="1" ht="12.75" x14ac:dyDescent="0.25">
      <c r="A298" s="169">
        <v>422</v>
      </c>
      <c r="B298" s="170" t="s">
        <v>167</v>
      </c>
      <c r="C298" s="80">
        <f>C299</f>
        <v>0</v>
      </c>
      <c r="D298" s="80">
        <f t="shared" si="71"/>
        <v>2000</v>
      </c>
      <c r="E298" s="80">
        <f t="shared" si="71"/>
        <v>0</v>
      </c>
      <c r="F298" s="261"/>
      <c r="G298" s="172"/>
    </row>
    <row r="299" spans="1:10" s="240" customFormat="1" ht="12.75" x14ac:dyDescent="0.25">
      <c r="A299" s="241">
        <v>4227</v>
      </c>
      <c r="B299" s="242" t="s">
        <v>159</v>
      </c>
      <c r="C299" s="243">
        <v>0</v>
      </c>
      <c r="D299" s="243">
        <v>2000</v>
      </c>
      <c r="E299" s="243">
        <v>0</v>
      </c>
      <c r="F299" s="268"/>
      <c r="G299" s="239"/>
    </row>
    <row r="300" spans="1:10" s="168" customFormat="1" ht="25.5" x14ac:dyDescent="0.25">
      <c r="A300" s="178" t="s">
        <v>53</v>
      </c>
      <c r="B300" s="179" t="s">
        <v>54</v>
      </c>
      <c r="C300" s="180">
        <f>C301</f>
        <v>8318.1200000000008</v>
      </c>
      <c r="D300" s="176">
        <f t="shared" ref="D300" si="72">D301</f>
        <v>21900</v>
      </c>
      <c r="E300" s="176">
        <f>E301</f>
        <v>21510.440000000002</v>
      </c>
      <c r="F300" s="270">
        <f t="shared" ref="F300:F302" si="73">E300/C300*100</f>
        <v>258.59737536847268</v>
      </c>
      <c r="G300" s="177">
        <f>E300/D300*100</f>
        <v>98.221187214611888</v>
      </c>
      <c r="J300" s="168" t="s">
        <v>214</v>
      </c>
    </row>
    <row r="301" spans="1:10" s="21" customFormat="1" ht="12.75" x14ac:dyDescent="0.25">
      <c r="A301" s="181" t="s">
        <v>48</v>
      </c>
      <c r="B301" s="182" t="s">
        <v>20</v>
      </c>
      <c r="C301" s="183">
        <f>C302+C309</f>
        <v>8318.1200000000008</v>
      </c>
      <c r="D301" s="171">
        <f t="shared" ref="D301" si="74">D302+D309</f>
        <v>21900</v>
      </c>
      <c r="E301" s="171">
        <f>E302+E309</f>
        <v>21510.440000000002</v>
      </c>
      <c r="F301" s="261">
        <f t="shared" si="73"/>
        <v>258.59737536847268</v>
      </c>
      <c r="G301" s="172">
        <f>E301/D301*100</f>
        <v>98.221187214611888</v>
      </c>
    </row>
    <row r="302" spans="1:10" s="21" customFormat="1" ht="12.75" x14ac:dyDescent="0.25">
      <c r="A302" s="181" t="s">
        <v>65</v>
      </c>
      <c r="B302" s="182" t="s">
        <v>21</v>
      </c>
      <c r="C302" s="183">
        <f>C303+C305+C307</f>
        <v>8268.8700000000008</v>
      </c>
      <c r="D302" s="171">
        <f>D303+D305+D307</f>
        <v>21550</v>
      </c>
      <c r="E302" s="171">
        <f>E303+E305+E307</f>
        <v>21299.620000000003</v>
      </c>
      <c r="F302" s="261">
        <f t="shared" si="73"/>
        <v>257.58803802696139</v>
      </c>
      <c r="G302" s="172">
        <f>E302/D302*100</f>
        <v>98.838143851508136</v>
      </c>
    </row>
    <row r="303" spans="1:10" s="21" customFormat="1" ht="12.75" x14ac:dyDescent="0.25">
      <c r="A303" s="181">
        <v>311</v>
      </c>
      <c r="B303" s="182" t="s">
        <v>176</v>
      </c>
      <c r="C303" s="183">
        <f>SUM(C304:C304)</f>
        <v>6276.14</v>
      </c>
      <c r="D303" s="171">
        <f>D304</f>
        <v>17800</v>
      </c>
      <c r="E303" s="171">
        <f>SUM(E304:E304)</f>
        <v>17639.150000000001</v>
      </c>
      <c r="F303" s="261"/>
      <c r="G303" s="172"/>
    </row>
    <row r="304" spans="1:10" s="240" customFormat="1" ht="12.75" x14ac:dyDescent="0.25">
      <c r="A304" s="250">
        <v>3111</v>
      </c>
      <c r="B304" s="251" t="s">
        <v>177</v>
      </c>
      <c r="C304" s="252">
        <v>6276.14</v>
      </c>
      <c r="D304" s="244">
        <v>17800</v>
      </c>
      <c r="E304" s="244">
        <v>17639.150000000001</v>
      </c>
      <c r="F304" s="268"/>
      <c r="G304" s="239"/>
    </row>
    <row r="305" spans="1:7" s="21" customFormat="1" ht="12.75" x14ac:dyDescent="0.25">
      <c r="A305" s="181">
        <v>312</v>
      </c>
      <c r="B305" s="182" t="s">
        <v>160</v>
      </c>
      <c r="C305" s="183">
        <f>C306</f>
        <v>500</v>
      </c>
      <c r="D305" s="171">
        <f>D306</f>
        <v>800</v>
      </c>
      <c r="E305" s="171">
        <f>E306</f>
        <v>750</v>
      </c>
      <c r="F305" s="261"/>
      <c r="G305" s="172"/>
    </row>
    <row r="306" spans="1:7" s="240" customFormat="1" ht="12.75" x14ac:dyDescent="0.25">
      <c r="A306" s="250">
        <v>3121</v>
      </c>
      <c r="B306" s="251" t="s">
        <v>160</v>
      </c>
      <c r="C306" s="252">
        <v>500</v>
      </c>
      <c r="D306" s="244">
        <v>800</v>
      </c>
      <c r="E306" s="244">
        <v>750</v>
      </c>
      <c r="F306" s="268"/>
      <c r="G306" s="239"/>
    </row>
    <row r="307" spans="1:7" s="21" customFormat="1" ht="12.75" x14ac:dyDescent="0.25">
      <c r="A307" s="181">
        <v>313</v>
      </c>
      <c r="B307" s="182" t="s">
        <v>180</v>
      </c>
      <c r="C307" s="183">
        <f>C308</f>
        <v>1492.73</v>
      </c>
      <c r="D307" s="171">
        <f>D308</f>
        <v>2950</v>
      </c>
      <c r="E307" s="171">
        <f>E308</f>
        <v>2910.47</v>
      </c>
      <c r="F307" s="261"/>
      <c r="G307" s="172"/>
    </row>
    <row r="308" spans="1:7" s="240" customFormat="1" ht="12.75" x14ac:dyDescent="0.25">
      <c r="A308" s="250">
        <v>3132</v>
      </c>
      <c r="B308" s="251" t="s">
        <v>181</v>
      </c>
      <c r="C308" s="252">
        <v>1492.73</v>
      </c>
      <c r="D308" s="244">
        <v>2950</v>
      </c>
      <c r="E308" s="244">
        <v>2910.47</v>
      </c>
      <c r="F308" s="268"/>
      <c r="G308" s="239"/>
    </row>
    <row r="309" spans="1:7" s="21" customFormat="1" ht="12.75" x14ac:dyDescent="0.25">
      <c r="A309" s="181" t="s">
        <v>49</v>
      </c>
      <c r="B309" s="182" t="s">
        <v>33</v>
      </c>
      <c r="C309" s="183">
        <f t="shared" ref="C309:E310" si="75">C310</f>
        <v>49.25</v>
      </c>
      <c r="D309" s="171">
        <f t="shared" si="75"/>
        <v>350</v>
      </c>
      <c r="E309" s="171">
        <f t="shared" si="75"/>
        <v>210.82</v>
      </c>
      <c r="F309" s="261">
        <f>E309/C309*100</f>
        <v>428.06091370558369</v>
      </c>
      <c r="G309" s="172">
        <f>E309/D309*100</f>
        <v>60.234285714285704</v>
      </c>
    </row>
    <row r="310" spans="1:7" s="21" customFormat="1" ht="12.75" x14ac:dyDescent="0.25">
      <c r="A310" s="181">
        <v>321</v>
      </c>
      <c r="B310" s="182" t="s">
        <v>164</v>
      </c>
      <c r="C310" s="183">
        <f t="shared" si="75"/>
        <v>49.25</v>
      </c>
      <c r="D310" s="171">
        <f t="shared" si="75"/>
        <v>350</v>
      </c>
      <c r="E310" s="171">
        <f t="shared" si="75"/>
        <v>210.82</v>
      </c>
      <c r="F310" s="261"/>
      <c r="G310" s="172"/>
    </row>
    <row r="311" spans="1:7" s="240" customFormat="1" ht="13.5" thickBot="1" x14ac:dyDescent="0.3">
      <c r="A311" s="250">
        <v>3212</v>
      </c>
      <c r="B311" s="251" t="s">
        <v>183</v>
      </c>
      <c r="C311" s="252">
        <v>49.25</v>
      </c>
      <c r="D311" s="244">
        <v>350</v>
      </c>
      <c r="E311" s="244">
        <v>210.82</v>
      </c>
      <c r="F311" s="268"/>
      <c r="G311" s="239"/>
    </row>
    <row r="312" spans="1:7" s="21" customFormat="1" ht="26.25" thickBot="1" x14ac:dyDescent="0.3">
      <c r="A312" s="123" t="s">
        <v>86</v>
      </c>
      <c r="B312" s="27" t="s">
        <v>87</v>
      </c>
      <c r="C312" s="88">
        <f>C320+C340+C313</f>
        <v>8784.24</v>
      </c>
      <c r="D312" s="74">
        <f>D320+D340+D313</f>
        <v>118408.31999999999</v>
      </c>
      <c r="E312" s="74">
        <f>E320+E340+E313</f>
        <v>118383.31999999999</v>
      </c>
      <c r="F312" s="275">
        <f t="shared" ref="F312:F315" si="76">E312/C312*100</f>
        <v>1347.678569802282</v>
      </c>
      <c r="G312" s="128">
        <f>E312/D312*100</f>
        <v>99.978886618778134</v>
      </c>
    </row>
    <row r="313" spans="1:7" s="168" customFormat="1" ht="12.75" x14ac:dyDescent="0.25">
      <c r="A313" s="184" t="s">
        <v>46</v>
      </c>
      <c r="B313" s="185" t="s">
        <v>47</v>
      </c>
      <c r="C313" s="186">
        <f t="shared" ref="C313:E314" si="77">C314</f>
        <v>0</v>
      </c>
      <c r="D313" s="187">
        <f t="shared" si="77"/>
        <v>0</v>
      </c>
      <c r="E313" s="187">
        <f t="shared" si="77"/>
        <v>0</v>
      </c>
      <c r="F313" s="272" t="e">
        <f t="shared" si="76"/>
        <v>#DIV/0!</v>
      </c>
      <c r="G313" s="188" t="e">
        <f>E313/D313*100</f>
        <v>#DIV/0!</v>
      </c>
    </row>
    <row r="314" spans="1:7" s="21" customFormat="1" ht="12.75" x14ac:dyDescent="0.25">
      <c r="A314" s="181" t="s">
        <v>55</v>
      </c>
      <c r="B314" s="182" t="s">
        <v>22</v>
      </c>
      <c r="C314" s="183">
        <f t="shared" si="77"/>
        <v>0</v>
      </c>
      <c r="D314" s="171">
        <f>D315</f>
        <v>0</v>
      </c>
      <c r="E314" s="171">
        <f t="shared" si="77"/>
        <v>0</v>
      </c>
      <c r="F314" s="261" t="e">
        <f t="shared" si="76"/>
        <v>#DIV/0!</v>
      </c>
      <c r="G314" s="172" t="e">
        <f>E314/D314*100</f>
        <v>#DIV/0!</v>
      </c>
    </row>
    <row r="315" spans="1:7" s="21" customFormat="1" ht="25.5" x14ac:dyDescent="0.25">
      <c r="A315" s="181" t="s">
        <v>56</v>
      </c>
      <c r="B315" s="182" t="s">
        <v>39</v>
      </c>
      <c r="C315" s="183">
        <f>C316+C318</f>
        <v>0</v>
      </c>
      <c r="D315" s="171">
        <f>D316+D318</f>
        <v>0</v>
      </c>
      <c r="E315" s="171">
        <f>E316+E318</f>
        <v>0</v>
      </c>
      <c r="F315" s="261" t="e">
        <f t="shared" si="76"/>
        <v>#DIV/0!</v>
      </c>
      <c r="G315" s="172" t="e">
        <f>E315/D315*100</f>
        <v>#DIV/0!</v>
      </c>
    </row>
    <row r="316" spans="1:7" s="21" customFormat="1" ht="12.75" x14ac:dyDescent="0.25">
      <c r="A316" s="181">
        <v>422</v>
      </c>
      <c r="B316" s="182" t="s">
        <v>167</v>
      </c>
      <c r="C316" s="183">
        <f>C317</f>
        <v>0</v>
      </c>
      <c r="D316" s="171">
        <f>D317</f>
        <v>0</v>
      </c>
      <c r="E316" s="171">
        <f>E317</f>
        <v>0</v>
      </c>
      <c r="F316" s="261"/>
      <c r="G316" s="172"/>
    </row>
    <row r="317" spans="1:7" s="240" customFormat="1" ht="12.75" x14ac:dyDescent="0.25">
      <c r="A317" s="250">
        <v>4221</v>
      </c>
      <c r="B317" s="251" t="s">
        <v>172</v>
      </c>
      <c r="C317" s="252">
        <v>0</v>
      </c>
      <c r="D317" s="244">
        <v>0</v>
      </c>
      <c r="E317" s="244">
        <v>0</v>
      </c>
      <c r="F317" s="268"/>
      <c r="G317" s="239"/>
    </row>
    <row r="318" spans="1:7" s="21" customFormat="1" ht="25.5" x14ac:dyDescent="0.25">
      <c r="A318" s="181">
        <v>424</v>
      </c>
      <c r="B318" s="182" t="s">
        <v>186</v>
      </c>
      <c r="C318" s="183">
        <f>C319</f>
        <v>0</v>
      </c>
      <c r="D318" s="171">
        <f>D319</f>
        <v>0</v>
      </c>
      <c r="E318" s="171">
        <f>E319</f>
        <v>0</v>
      </c>
      <c r="F318" s="261"/>
      <c r="G318" s="172"/>
    </row>
    <row r="319" spans="1:7" s="240" customFormat="1" ht="12.75" x14ac:dyDescent="0.25">
      <c r="A319" s="250">
        <v>4241</v>
      </c>
      <c r="B319" s="251" t="s">
        <v>158</v>
      </c>
      <c r="C319" s="252">
        <v>0</v>
      </c>
      <c r="D319" s="244">
        <v>0</v>
      </c>
      <c r="E319" s="244">
        <v>0</v>
      </c>
      <c r="F319" s="268"/>
      <c r="G319" s="239"/>
    </row>
    <row r="320" spans="1:7" s="168" customFormat="1" ht="12.75" x14ac:dyDescent="0.25">
      <c r="A320" s="178" t="s">
        <v>57</v>
      </c>
      <c r="B320" s="179" t="s">
        <v>58</v>
      </c>
      <c r="C320" s="180">
        <f>C321+C325</f>
        <v>8784.24</v>
      </c>
      <c r="D320" s="176">
        <f t="shared" ref="D320" si="78">D321+D325</f>
        <v>118408.31999999999</v>
      </c>
      <c r="E320" s="176">
        <f>E321+E325</f>
        <v>118383.31999999999</v>
      </c>
      <c r="F320" s="270">
        <f t="shared" ref="F320:F322" si="79">E320/C320*100</f>
        <v>1347.678569802282</v>
      </c>
      <c r="G320" s="177">
        <f>E320/D320*100</f>
        <v>99.978886618778134</v>
      </c>
    </row>
    <row r="321" spans="1:7" s="21" customFormat="1" ht="12.75" x14ac:dyDescent="0.25">
      <c r="A321" s="181" t="s">
        <v>48</v>
      </c>
      <c r="B321" s="182" t="s">
        <v>20</v>
      </c>
      <c r="C321" s="183">
        <f t="shared" ref="C321:E321" si="80">C322</f>
        <v>3636.6</v>
      </c>
      <c r="D321" s="171">
        <f t="shared" si="80"/>
        <v>15219.56</v>
      </c>
      <c r="E321" s="171">
        <f t="shared" si="80"/>
        <v>15219.56</v>
      </c>
      <c r="F321" s="261">
        <f t="shared" si="79"/>
        <v>418.51069680470766</v>
      </c>
      <c r="G321" s="172">
        <f>E321/D321*100</f>
        <v>100</v>
      </c>
    </row>
    <row r="322" spans="1:7" s="21" customFormat="1" ht="12.75" x14ac:dyDescent="0.25">
      <c r="A322" s="181" t="s">
        <v>49</v>
      </c>
      <c r="B322" s="182" t="s">
        <v>33</v>
      </c>
      <c r="C322" s="183">
        <f>C323</f>
        <v>3636.6</v>
      </c>
      <c r="D322" s="171">
        <f>D323</f>
        <v>15219.56</v>
      </c>
      <c r="E322" s="171">
        <f>E323</f>
        <v>15219.56</v>
      </c>
      <c r="F322" s="261">
        <f t="shared" si="79"/>
        <v>418.51069680470766</v>
      </c>
      <c r="G322" s="172">
        <f>E322/D322*100</f>
        <v>100</v>
      </c>
    </row>
    <row r="323" spans="1:7" s="21" customFormat="1" ht="12.75" x14ac:dyDescent="0.25">
      <c r="A323" s="181">
        <v>323</v>
      </c>
      <c r="B323" s="182" t="s">
        <v>166</v>
      </c>
      <c r="C323" s="183">
        <f>SUM(C324:C324)</f>
        <v>3636.6</v>
      </c>
      <c r="D323" s="171">
        <f>D324</f>
        <v>15219.56</v>
      </c>
      <c r="E323" s="171">
        <f>SUM(E324:E324)</f>
        <v>15219.56</v>
      </c>
      <c r="F323" s="261"/>
      <c r="G323" s="172"/>
    </row>
    <row r="324" spans="1:7" s="240" customFormat="1" ht="12.75" x14ac:dyDescent="0.25">
      <c r="A324" s="250">
        <v>3232</v>
      </c>
      <c r="B324" s="251" t="s">
        <v>135</v>
      </c>
      <c r="C324" s="252">
        <v>3636.6</v>
      </c>
      <c r="D324" s="244">
        <v>15219.56</v>
      </c>
      <c r="E324" s="244">
        <v>15219.56</v>
      </c>
      <c r="F324" s="268"/>
      <c r="G324" s="239"/>
    </row>
    <row r="325" spans="1:7" s="21" customFormat="1" ht="12.75" x14ac:dyDescent="0.25">
      <c r="A325" s="181" t="s">
        <v>55</v>
      </c>
      <c r="B325" s="182" t="s">
        <v>22</v>
      </c>
      <c r="C325" s="183">
        <f>C326+C337</f>
        <v>5147.6400000000003</v>
      </c>
      <c r="D325" s="183">
        <f>D326+D337</f>
        <v>103188.76</v>
      </c>
      <c r="E325" s="183">
        <f>E326+E337</f>
        <v>103163.76</v>
      </c>
      <c r="F325" s="261">
        <f t="shared" ref="F325:F326" si="81">E325/C325*100</f>
        <v>2004.0981886845229</v>
      </c>
      <c r="G325" s="172">
        <f>E325/D325*100</f>
        <v>99.975772555072865</v>
      </c>
    </row>
    <row r="326" spans="1:7" s="21" customFormat="1" ht="25.5" x14ac:dyDescent="0.25">
      <c r="A326" s="181" t="s">
        <v>56</v>
      </c>
      <c r="B326" s="182" t="s">
        <v>39</v>
      </c>
      <c r="C326" s="183">
        <f>C327+C330+C332+C335</f>
        <v>5147.6400000000003</v>
      </c>
      <c r="D326" s="183">
        <f>D327+D330+D332+D335</f>
        <v>47751.259999999995</v>
      </c>
      <c r="E326" s="183">
        <f>E327+E330+E332+E335</f>
        <v>47726.259999999995</v>
      </c>
      <c r="F326" s="261">
        <f t="shared" si="81"/>
        <v>927.14836313339686</v>
      </c>
      <c r="G326" s="172">
        <f>E326/D326*100</f>
        <v>99.947645360562205</v>
      </c>
    </row>
    <row r="327" spans="1:7" s="21" customFormat="1" ht="12.75" x14ac:dyDescent="0.25">
      <c r="A327" s="181">
        <v>422</v>
      </c>
      <c r="B327" s="182" t="s">
        <v>167</v>
      </c>
      <c r="C327" s="183">
        <f>C328+C329</f>
        <v>3750</v>
      </c>
      <c r="D327" s="183">
        <f>D328+D329</f>
        <v>16384.45</v>
      </c>
      <c r="E327" s="183">
        <f>E328+E329</f>
        <v>16384.45</v>
      </c>
      <c r="F327" s="261"/>
      <c r="G327" s="172"/>
    </row>
    <row r="328" spans="1:7" s="240" customFormat="1" ht="12.75" x14ac:dyDescent="0.25">
      <c r="A328" s="250">
        <v>4221</v>
      </c>
      <c r="B328" s="251" t="s">
        <v>172</v>
      </c>
      <c r="C328" s="252">
        <v>0</v>
      </c>
      <c r="D328" s="244">
        <v>9875.7000000000007</v>
      </c>
      <c r="E328" s="244">
        <v>9875.7000000000007</v>
      </c>
      <c r="F328" s="268"/>
      <c r="G328" s="239"/>
    </row>
    <row r="329" spans="1:7" s="240" customFormat="1" ht="12.75" x14ac:dyDescent="0.25">
      <c r="A329" s="250">
        <v>4227</v>
      </c>
      <c r="B329" s="251" t="s">
        <v>159</v>
      </c>
      <c r="C329" s="252">
        <v>3750</v>
      </c>
      <c r="D329" s="244">
        <v>6508.75</v>
      </c>
      <c r="E329" s="244">
        <v>6508.75</v>
      </c>
      <c r="F329" s="268"/>
      <c r="G329" s="239"/>
    </row>
    <row r="330" spans="1:7" s="240" customFormat="1" ht="12.75" x14ac:dyDescent="0.25">
      <c r="A330" s="181">
        <v>423</v>
      </c>
      <c r="B330" s="182" t="s">
        <v>225</v>
      </c>
      <c r="C330" s="183">
        <f>C331</f>
        <v>0</v>
      </c>
      <c r="D330" s="183">
        <f t="shared" ref="D330:E330" si="82">D331</f>
        <v>27990</v>
      </c>
      <c r="E330" s="183">
        <f t="shared" si="82"/>
        <v>27990</v>
      </c>
      <c r="F330" s="261"/>
      <c r="G330" s="172"/>
    </row>
    <row r="331" spans="1:7" s="240" customFormat="1" ht="12.75" x14ac:dyDescent="0.25">
      <c r="A331" s="250">
        <v>4231</v>
      </c>
      <c r="B331" s="251" t="s">
        <v>224</v>
      </c>
      <c r="C331" s="252">
        <v>0</v>
      </c>
      <c r="D331" s="244">
        <v>27990</v>
      </c>
      <c r="E331" s="244">
        <v>27990</v>
      </c>
      <c r="F331" s="268"/>
      <c r="G331" s="239"/>
    </row>
    <row r="332" spans="1:7" s="21" customFormat="1" ht="25.5" x14ac:dyDescent="0.25">
      <c r="A332" s="181">
        <v>424</v>
      </c>
      <c r="B332" s="182" t="s">
        <v>186</v>
      </c>
      <c r="C332" s="183">
        <f t="shared" ref="C332:E333" si="83">C333</f>
        <v>1397.64</v>
      </c>
      <c r="D332" s="171">
        <f t="shared" si="83"/>
        <v>76.81</v>
      </c>
      <c r="E332" s="171">
        <f t="shared" si="83"/>
        <v>76.81</v>
      </c>
      <c r="F332" s="261">
        <f>E332/C332*100</f>
        <v>5.4956927391889181</v>
      </c>
      <c r="G332" s="172">
        <f>E332/D332*100</f>
        <v>100</v>
      </c>
    </row>
    <row r="333" spans="1:7" s="21" customFormat="1" ht="12.75" x14ac:dyDescent="0.25">
      <c r="A333" s="181">
        <v>4241</v>
      </c>
      <c r="B333" s="182" t="s">
        <v>158</v>
      </c>
      <c r="C333" s="183">
        <f t="shared" si="83"/>
        <v>1397.64</v>
      </c>
      <c r="D333" s="171">
        <f t="shared" si="83"/>
        <v>76.81</v>
      </c>
      <c r="E333" s="171">
        <f t="shared" si="83"/>
        <v>76.81</v>
      </c>
      <c r="F333" s="261"/>
      <c r="G333" s="172"/>
    </row>
    <row r="334" spans="1:7" s="240" customFormat="1" ht="12.75" x14ac:dyDescent="0.25">
      <c r="A334" s="250">
        <v>4241</v>
      </c>
      <c r="B334" s="251" t="s">
        <v>158</v>
      </c>
      <c r="C334" s="252">
        <v>1397.64</v>
      </c>
      <c r="D334" s="244">
        <v>76.81</v>
      </c>
      <c r="E334" s="244">
        <v>76.81</v>
      </c>
      <c r="F334" s="268"/>
      <c r="G334" s="239"/>
    </row>
    <row r="335" spans="1:7" s="240" customFormat="1" ht="12.75" x14ac:dyDescent="0.25">
      <c r="A335" s="181">
        <v>426</v>
      </c>
      <c r="B335" s="182" t="s">
        <v>175</v>
      </c>
      <c r="C335" s="183">
        <f>C336</f>
        <v>0</v>
      </c>
      <c r="D335" s="183">
        <f t="shared" ref="D335:E335" si="84">D336</f>
        <v>3300</v>
      </c>
      <c r="E335" s="183">
        <f t="shared" si="84"/>
        <v>3275</v>
      </c>
      <c r="F335" s="261"/>
      <c r="G335" s="172"/>
    </row>
    <row r="336" spans="1:7" s="240" customFormat="1" ht="12.75" x14ac:dyDescent="0.25">
      <c r="A336" s="250">
        <v>4262</v>
      </c>
      <c r="B336" s="251" t="s">
        <v>156</v>
      </c>
      <c r="C336" s="252">
        <v>0</v>
      </c>
      <c r="D336" s="244">
        <v>3300</v>
      </c>
      <c r="E336" s="244">
        <v>3275</v>
      </c>
      <c r="F336" s="268"/>
      <c r="G336" s="239"/>
    </row>
    <row r="337" spans="1:7" s="240" customFormat="1" ht="25.5" x14ac:dyDescent="0.25">
      <c r="A337" s="181">
        <v>45</v>
      </c>
      <c r="B337" s="182" t="s">
        <v>219</v>
      </c>
      <c r="C337" s="183">
        <f t="shared" ref="C337:E338" si="85">C338</f>
        <v>0</v>
      </c>
      <c r="D337" s="183">
        <f t="shared" si="85"/>
        <v>55437.5</v>
      </c>
      <c r="E337" s="183">
        <f t="shared" si="85"/>
        <v>55437.5</v>
      </c>
      <c r="F337" s="261"/>
      <c r="G337" s="172"/>
    </row>
    <row r="338" spans="1:7" s="240" customFormat="1" ht="12.75" x14ac:dyDescent="0.25">
      <c r="A338" s="181">
        <v>451</v>
      </c>
      <c r="B338" s="182" t="s">
        <v>161</v>
      </c>
      <c r="C338" s="183">
        <f t="shared" si="85"/>
        <v>0</v>
      </c>
      <c r="D338" s="183">
        <f t="shared" si="85"/>
        <v>55437.5</v>
      </c>
      <c r="E338" s="183">
        <f t="shared" si="85"/>
        <v>55437.5</v>
      </c>
      <c r="F338" s="261"/>
      <c r="G338" s="172"/>
    </row>
    <row r="339" spans="1:7" s="240" customFormat="1" ht="12.75" x14ac:dyDescent="0.25">
      <c r="A339" s="250">
        <v>4511</v>
      </c>
      <c r="B339" s="251"/>
      <c r="C339" s="252">
        <v>0</v>
      </c>
      <c r="D339" s="244">
        <v>55437.5</v>
      </c>
      <c r="E339" s="244">
        <v>55437.5</v>
      </c>
      <c r="F339" s="268"/>
      <c r="G339" s="239"/>
    </row>
    <row r="340" spans="1:7" s="168" customFormat="1" ht="25.5" x14ac:dyDescent="0.25">
      <c r="A340" s="178" t="s">
        <v>90</v>
      </c>
      <c r="B340" s="179" t="s">
        <v>91</v>
      </c>
      <c r="C340" s="180">
        <f t="shared" ref="C340:E341" si="86">C341</f>
        <v>0</v>
      </c>
      <c r="D340" s="176">
        <f t="shared" si="86"/>
        <v>0</v>
      </c>
      <c r="E340" s="176">
        <f t="shared" si="86"/>
        <v>0</v>
      </c>
      <c r="F340" s="270" t="e">
        <f t="shared" ref="F340:F342" si="87">E340/C340*100</f>
        <v>#DIV/0!</v>
      </c>
      <c r="G340" s="177" t="e">
        <f>E340/D340*100</f>
        <v>#DIV/0!</v>
      </c>
    </row>
    <row r="341" spans="1:7" s="21" customFormat="1" ht="12.75" x14ac:dyDescent="0.25">
      <c r="A341" s="181" t="s">
        <v>55</v>
      </c>
      <c r="B341" s="182" t="s">
        <v>22</v>
      </c>
      <c r="C341" s="183">
        <f t="shared" si="86"/>
        <v>0</v>
      </c>
      <c r="D341" s="171">
        <f t="shared" si="86"/>
        <v>0</v>
      </c>
      <c r="E341" s="171">
        <f t="shared" si="86"/>
        <v>0</v>
      </c>
      <c r="F341" s="261" t="e">
        <f t="shared" si="87"/>
        <v>#DIV/0!</v>
      </c>
      <c r="G341" s="172" t="e">
        <f>E341/D341*100</f>
        <v>#DIV/0!</v>
      </c>
    </row>
    <row r="342" spans="1:7" s="21" customFormat="1" ht="25.5" x14ac:dyDescent="0.25">
      <c r="A342" s="196" t="s">
        <v>56</v>
      </c>
      <c r="B342" s="197" t="s">
        <v>39</v>
      </c>
      <c r="C342" s="183">
        <f t="shared" ref="C342:E343" si="88">C343</f>
        <v>0</v>
      </c>
      <c r="D342" s="171">
        <f t="shared" si="88"/>
        <v>0</v>
      </c>
      <c r="E342" s="171">
        <f t="shared" si="88"/>
        <v>0</v>
      </c>
      <c r="F342" s="261" t="e">
        <f t="shared" si="87"/>
        <v>#DIV/0!</v>
      </c>
      <c r="G342" s="172" t="e">
        <f>E342/D342*100</f>
        <v>#DIV/0!</v>
      </c>
    </row>
    <row r="343" spans="1:7" s="21" customFormat="1" ht="12.75" x14ac:dyDescent="0.25">
      <c r="A343" s="181">
        <v>422</v>
      </c>
      <c r="B343" s="182" t="s">
        <v>167</v>
      </c>
      <c r="C343" s="183">
        <f t="shared" si="88"/>
        <v>0</v>
      </c>
      <c r="D343" s="171">
        <f t="shared" si="88"/>
        <v>0</v>
      </c>
      <c r="E343" s="171">
        <f t="shared" si="88"/>
        <v>0</v>
      </c>
      <c r="F343" s="261"/>
      <c r="G343" s="172"/>
    </row>
    <row r="344" spans="1:7" s="240" customFormat="1" ht="13.5" thickBot="1" x14ac:dyDescent="0.3">
      <c r="A344" s="250">
        <v>4221</v>
      </c>
      <c r="B344" s="251" t="s">
        <v>172</v>
      </c>
      <c r="C344" s="252">
        <v>0</v>
      </c>
      <c r="D344" s="244">
        <v>0</v>
      </c>
      <c r="E344" s="244">
        <v>0</v>
      </c>
      <c r="F344" s="268"/>
      <c r="G344" s="239"/>
    </row>
    <row r="345" spans="1:7" s="21" customFormat="1" ht="26.25" thickBot="1" x14ac:dyDescent="0.3">
      <c r="A345" s="123" t="s">
        <v>88</v>
      </c>
      <c r="B345" s="27" t="s">
        <v>89</v>
      </c>
      <c r="C345" s="88">
        <f>C346+C359</f>
        <v>47696.800000000003</v>
      </c>
      <c r="D345" s="74">
        <f t="shared" ref="D345" si="89">D346+D359</f>
        <v>59950</v>
      </c>
      <c r="E345" s="74">
        <f>E346+E359</f>
        <v>57612.04</v>
      </c>
      <c r="F345" s="275">
        <f t="shared" ref="F345:F348" si="90">E345/C345*100</f>
        <v>120.78806125358514</v>
      </c>
      <c r="G345" s="128">
        <f>E345/D345*100</f>
        <v>96.10015012510425</v>
      </c>
    </row>
    <row r="346" spans="1:7" s="168" customFormat="1" ht="25.5" x14ac:dyDescent="0.25">
      <c r="A346" s="190" t="s">
        <v>74</v>
      </c>
      <c r="B346" s="191" t="s">
        <v>75</v>
      </c>
      <c r="C346" s="192">
        <f>C347</f>
        <v>47696.800000000003</v>
      </c>
      <c r="D346" s="166">
        <f t="shared" ref="D346" si="91">D347</f>
        <v>35900</v>
      </c>
      <c r="E346" s="166">
        <f>E347</f>
        <v>34570.200000000004</v>
      </c>
      <c r="F346" s="265">
        <f t="shared" si="90"/>
        <v>72.479076164438709</v>
      </c>
      <c r="G346" s="167">
        <f>E346/D346*100</f>
        <v>96.295821727019515</v>
      </c>
    </row>
    <row r="347" spans="1:7" s="21" customFormat="1" ht="12.75" x14ac:dyDescent="0.25">
      <c r="A347" s="181" t="s">
        <v>48</v>
      </c>
      <c r="B347" s="182" t="s">
        <v>20</v>
      </c>
      <c r="C347" s="183">
        <f>C348+C355</f>
        <v>47696.800000000003</v>
      </c>
      <c r="D347" s="171">
        <f>D348+D355</f>
        <v>35900</v>
      </c>
      <c r="E347" s="171">
        <f>E348+E355</f>
        <v>34570.200000000004</v>
      </c>
      <c r="F347" s="261">
        <f t="shared" si="90"/>
        <v>72.479076164438709</v>
      </c>
      <c r="G347" s="172">
        <f>E347/D347*100</f>
        <v>96.295821727019515</v>
      </c>
    </row>
    <row r="348" spans="1:7" s="21" customFormat="1" ht="12.75" x14ac:dyDescent="0.25">
      <c r="A348" s="181" t="s">
        <v>65</v>
      </c>
      <c r="B348" s="182" t="s">
        <v>21</v>
      </c>
      <c r="C348" s="183">
        <f>C349+C351+C353</f>
        <v>43966.12</v>
      </c>
      <c r="D348" s="171">
        <f>D349+D351+D353</f>
        <v>32900</v>
      </c>
      <c r="E348" s="171">
        <f>E349+E351+E353</f>
        <v>32274.370000000003</v>
      </c>
      <c r="F348" s="261">
        <f t="shared" si="90"/>
        <v>73.407364579817369</v>
      </c>
      <c r="G348" s="172">
        <f>E348/D348*100</f>
        <v>98.098389057750765</v>
      </c>
    </row>
    <row r="349" spans="1:7" s="21" customFormat="1" ht="12.75" x14ac:dyDescent="0.25">
      <c r="A349" s="181">
        <v>311</v>
      </c>
      <c r="B349" s="182" t="s">
        <v>176</v>
      </c>
      <c r="C349" s="183">
        <f>SUM(C350:C350)</f>
        <v>33472.39</v>
      </c>
      <c r="D349" s="171">
        <f>D350</f>
        <v>25600</v>
      </c>
      <c r="E349" s="171">
        <f>SUM(E350:E350)</f>
        <v>25149.22</v>
      </c>
      <c r="F349" s="261"/>
      <c r="G349" s="172"/>
    </row>
    <row r="350" spans="1:7" s="240" customFormat="1" ht="12.75" x14ac:dyDescent="0.25">
      <c r="A350" s="250">
        <v>3111</v>
      </c>
      <c r="B350" s="251" t="s">
        <v>177</v>
      </c>
      <c r="C350" s="252">
        <v>33472.39</v>
      </c>
      <c r="D350" s="244">
        <v>25600</v>
      </c>
      <c r="E350" s="244">
        <v>25149.22</v>
      </c>
      <c r="F350" s="268"/>
      <c r="G350" s="239"/>
    </row>
    <row r="351" spans="1:7" s="21" customFormat="1" ht="12.75" x14ac:dyDescent="0.25">
      <c r="A351" s="181">
        <v>312</v>
      </c>
      <c r="B351" s="182" t="s">
        <v>160</v>
      </c>
      <c r="C351" s="183">
        <f>C352</f>
        <v>4970.72</v>
      </c>
      <c r="D351" s="171">
        <f>D352</f>
        <v>3000</v>
      </c>
      <c r="E351" s="171">
        <f>E352</f>
        <v>2976</v>
      </c>
      <c r="F351" s="261"/>
      <c r="G351" s="172"/>
    </row>
    <row r="352" spans="1:7" s="240" customFormat="1" ht="12.75" x14ac:dyDescent="0.25">
      <c r="A352" s="250">
        <v>3121</v>
      </c>
      <c r="B352" s="251" t="s">
        <v>160</v>
      </c>
      <c r="C352" s="252">
        <v>4970.72</v>
      </c>
      <c r="D352" s="244">
        <v>3000</v>
      </c>
      <c r="E352" s="244">
        <v>2976</v>
      </c>
      <c r="F352" s="268"/>
      <c r="G352" s="239"/>
    </row>
    <row r="353" spans="1:7" s="21" customFormat="1" ht="12.75" x14ac:dyDescent="0.25">
      <c r="A353" s="181">
        <v>313</v>
      </c>
      <c r="B353" s="182" t="s">
        <v>180</v>
      </c>
      <c r="C353" s="183">
        <f>C354</f>
        <v>5523.01</v>
      </c>
      <c r="D353" s="171">
        <f>D354</f>
        <v>4300</v>
      </c>
      <c r="E353" s="171">
        <f>E354</f>
        <v>4149.1499999999996</v>
      </c>
      <c r="F353" s="261"/>
      <c r="G353" s="172"/>
    </row>
    <row r="354" spans="1:7" s="240" customFormat="1" ht="12.75" x14ac:dyDescent="0.25">
      <c r="A354" s="250">
        <v>3132</v>
      </c>
      <c r="B354" s="251" t="s">
        <v>181</v>
      </c>
      <c r="C354" s="252">
        <v>5523.01</v>
      </c>
      <c r="D354" s="244">
        <v>4300</v>
      </c>
      <c r="E354" s="244">
        <v>4149.1499999999996</v>
      </c>
      <c r="F354" s="268"/>
      <c r="G354" s="239"/>
    </row>
    <row r="355" spans="1:7" s="21" customFormat="1" ht="12.75" x14ac:dyDescent="0.25">
      <c r="A355" s="181" t="s">
        <v>49</v>
      </c>
      <c r="B355" s="182" t="s">
        <v>33</v>
      </c>
      <c r="C355" s="183">
        <f>C356</f>
        <v>3730.68</v>
      </c>
      <c r="D355" s="171">
        <f>D356</f>
        <v>3000</v>
      </c>
      <c r="E355" s="171">
        <f>E356</f>
        <v>2295.83</v>
      </c>
      <c r="F355" s="261">
        <f>E355/C355*100</f>
        <v>61.539183205206562</v>
      </c>
      <c r="G355" s="172">
        <f>E355/D355*100</f>
        <v>76.527666666666661</v>
      </c>
    </row>
    <row r="356" spans="1:7" s="21" customFormat="1" ht="12.75" x14ac:dyDescent="0.25">
      <c r="A356" s="181">
        <v>321</v>
      </c>
      <c r="B356" s="182" t="s">
        <v>164</v>
      </c>
      <c r="C356" s="183">
        <f>C357+C358</f>
        <v>3730.68</v>
      </c>
      <c r="D356" s="171">
        <f>D357+D358</f>
        <v>3000</v>
      </c>
      <c r="E356" s="171">
        <f>E357+E358</f>
        <v>2295.83</v>
      </c>
      <c r="F356" s="261"/>
      <c r="G356" s="172"/>
    </row>
    <row r="357" spans="1:7" s="240" customFormat="1" ht="12.75" x14ac:dyDescent="0.25">
      <c r="A357" s="250">
        <v>3211</v>
      </c>
      <c r="B357" s="251" t="s">
        <v>138</v>
      </c>
      <c r="C357" s="252">
        <v>0</v>
      </c>
      <c r="D357" s="244">
        <v>0</v>
      </c>
      <c r="E357" s="244">
        <v>0</v>
      </c>
      <c r="F357" s="268"/>
      <c r="G357" s="239"/>
    </row>
    <row r="358" spans="1:7" s="240" customFormat="1" ht="12.75" x14ac:dyDescent="0.25">
      <c r="A358" s="250">
        <v>3212</v>
      </c>
      <c r="B358" s="251" t="s">
        <v>183</v>
      </c>
      <c r="C358" s="252">
        <v>3730.68</v>
      </c>
      <c r="D358" s="244">
        <v>3000</v>
      </c>
      <c r="E358" s="244">
        <v>2295.83</v>
      </c>
      <c r="F358" s="268"/>
      <c r="G358" s="239"/>
    </row>
    <row r="359" spans="1:7" s="168" customFormat="1" ht="12.75" x14ac:dyDescent="0.25">
      <c r="A359" s="178" t="s">
        <v>226</v>
      </c>
      <c r="B359" s="179" t="s">
        <v>47</v>
      </c>
      <c r="C359" s="180">
        <f>C360</f>
        <v>0</v>
      </c>
      <c r="D359" s="176">
        <f t="shared" ref="D359" si="92">D360</f>
        <v>24050</v>
      </c>
      <c r="E359" s="176">
        <f>E360</f>
        <v>23041.839999999997</v>
      </c>
      <c r="F359" s="270" t="e">
        <f t="shared" ref="F359:F361" si="93">E359/C359*100</f>
        <v>#DIV/0!</v>
      </c>
      <c r="G359" s="177">
        <f>E359/D359*100</f>
        <v>95.808066528066519</v>
      </c>
    </row>
    <row r="360" spans="1:7" s="21" customFormat="1" ht="12.75" x14ac:dyDescent="0.25">
      <c r="A360" s="181" t="s">
        <v>48</v>
      </c>
      <c r="B360" s="182" t="s">
        <v>20</v>
      </c>
      <c r="C360" s="183">
        <f>C361+C368</f>
        <v>0</v>
      </c>
      <c r="D360" s="171">
        <f>D361+D368</f>
        <v>24050</v>
      </c>
      <c r="E360" s="171">
        <f>E361+E368</f>
        <v>23041.839999999997</v>
      </c>
      <c r="F360" s="261" t="e">
        <f t="shared" si="93"/>
        <v>#DIV/0!</v>
      </c>
      <c r="G360" s="172">
        <f>E360/D360*100</f>
        <v>95.808066528066519</v>
      </c>
    </row>
    <row r="361" spans="1:7" s="21" customFormat="1" ht="12.75" x14ac:dyDescent="0.25">
      <c r="A361" s="181" t="s">
        <v>65</v>
      </c>
      <c r="B361" s="182" t="s">
        <v>21</v>
      </c>
      <c r="C361" s="183">
        <f>C362+C364+C366</f>
        <v>0</v>
      </c>
      <c r="D361" s="171">
        <f>D362+D364+D366</f>
        <v>22050</v>
      </c>
      <c r="E361" s="171">
        <f>E362+E364+E366</f>
        <v>21511.26</v>
      </c>
      <c r="F361" s="261" t="e">
        <f t="shared" si="93"/>
        <v>#DIV/0!</v>
      </c>
      <c r="G361" s="172">
        <f>E361/D361*100</f>
        <v>97.556734693877544</v>
      </c>
    </row>
    <row r="362" spans="1:7" s="21" customFormat="1" ht="12.75" x14ac:dyDescent="0.25">
      <c r="A362" s="181">
        <v>311</v>
      </c>
      <c r="B362" s="182" t="s">
        <v>176</v>
      </c>
      <c r="C362" s="183">
        <f>SUM(C363:C363)</f>
        <v>0</v>
      </c>
      <c r="D362" s="171">
        <f>D363</f>
        <v>17200</v>
      </c>
      <c r="E362" s="171">
        <f>SUM(E363:E363)</f>
        <v>16761.16</v>
      </c>
      <c r="F362" s="261"/>
      <c r="G362" s="172"/>
    </row>
    <row r="363" spans="1:7" s="240" customFormat="1" ht="12.75" x14ac:dyDescent="0.25">
      <c r="A363" s="250">
        <v>3111</v>
      </c>
      <c r="B363" s="251" t="s">
        <v>177</v>
      </c>
      <c r="C363" s="252">
        <v>0</v>
      </c>
      <c r="D363" s="244">
        <v>17200</v>
      </c>
      <c r="E363" s="244">
        <v>16761.16</v>
      </c>
      <c r="F363" s="268"/>
      <c r="G363" s="239"/>
    </row>
    <row r="364" spans="1:7" s="21" customFormat="1" ht="12.75" x14ac:dyDescent="0.25">
      <c r="A364" s="181">
        <v>312</v>
      </c>
      <c r="B364" s="182" t="s">
        <v>160</v>
      </c>
      <c r="C364" s="183">
        <f>C365</f>
        <v>0</v>
      </c>
      <c r="D364" s="171">
        <f>D365</f>
        <v>2000</v>
      </c>
      <c r="E364" s="171">
        <f>E365</f>
        <v>1984</v>
      </c>
      <c r="F364" s="261"/>
      <c r="G364" s="172"/>
    </row>
    <row r="365" spans="1:7" s="240" customFormat="1" ht="12.75" x14ac:dyDescent="0.25">
      <c r="A365" s="250">
        <v>3121</v>
      </c>
      <c r="B365" s="251" t="s">
        <v>160</v>
      </c>
      <c r="C365" s="252">
        <v>0</v>
      </c>
      <c r="D365" s="244">
        <v>2000</v>
      </c>
      <c r="E365" s="244">
        <v>1984</v>
      </c>
      <c r="F365" s="268"/>
      <c r="G365" s="239"/>
    </row>
    <row r="366" spans="1:7" s="21" customFormat="1" ht="12.75" x14ac:dyDescent="0.25">
      <c r="A366" s="181">
        <v>313</v>
      </c>
      <c r="B366" s="182" t="s">
        <v>180</v>
      </c>
      <c r="C366" s="183">
        <f>C367</f>
        <v>0</v>
      </c>
      <c r="D366" s="171">
        <f>D367</f>
        <v>2850</v>
      </c>
      <c r="E366" s="171">
        <f>E367</f>
        <v>2766.1</v>
      </c>
      <c r="F366" s="261"/>
      <c r="G366" s="172"/>
    </row>
    <row r="367" spans="1:7" s="240" customFormat="1" ht="12.75" x14ac:dyDescent="0.25">
      <c r="A367" s="250">
        <v>3132</v>
      </c>
      <c r="B367" s="251" t="s">
        <v>181</v>
      </c>
      <c r="C367" s="252">
        <v>0</v>
      </c>
      <c r="D367" s="244">
        <v>2850</v>
      </c>
      <c r="E367" s="244">
        <v>2766.1</v>
      </c>
      <c r="F367" s="268"/>
      <c r="G367" s="239"/>
    </row>
    <row r="368" spans="1:7" s="21" customFormat="1" ht="12.75" x14ac:dyDescent="0.25">
      <c r="A368" s="181" t="s">
        <v>49</v>
      </c>
      <c r="B368" s="182" t="s">
        <v>33</v>
      </c>
      <c r="C368" s="183">
        <f t="shared" ref="C368:E369" si="94">C369</f>
        <v>0</v>
      </c>
      <c r="D368" s="171">
        <f t="shared" si="94"/>
        <v>2000</v>
      </c>
      <c r="E368" s="171">
        <f t="shared" si="94"/>
        <v>1530.58</v>
      </c>
      <c r="F368" s="261" t="e">
        <f>E368/C368*100</f>
        <v>#DIV/0!</v>
      </c>
      <c r="G368" s="172">
        <f>E368/D368*100</f>
        <v>76.528999999999996</v>
      </c>
    </row>
    <row r="369" spans="1:7" s="21" customFormat="1" ht="12.75" x14ac:dyDescent="0.25">
      <c r="A369" s="181">
        <v>321</v>
      </c>
      <c r="B369" s="182" t="s">
        <v>164</v>
      </c>
      <c r="C369" s="183">
        <f t="shared" si="94"/>
        <v>0</v>
      </c>
      <c r="D369" s="171">
        <f t="shared" si="94"/>
        <v>2000</v>
      </c>
      <c r="E369" s="171">
        <f t="shared" si="94"/>
        <v>1530.58</v>
      </c>
      <c r="F369" s="261"/>
      <c r="G369" s="172"/>
    </row>
    <row r="370" spans="1:7" s="240" customFormat="1" ht="13.5" thickBot="1" x14ac:dyDescent="0.3">
      <c r="A370" s="253">
        <v>3212</v>
      </c>
      <c r="B370" s="254" t="s">
        <v>183</v>
      </c>
      <c r="C370" s="255">
        <v>0</v>
      </c>
      <c r="D370" s="238">
        <v>2000</v>
      </c>
      <c r="E370" s="238">
        <v>1530.58</v>
      </c>
      <c r="F370" s="266"/>
      <c r="G370" s="256"/>
    </row>
    <row r="371" spans="1:7" ht="26.25" thickBot="1" x14ac:dyDescent="0.3">
      <c r="A371" s="123" t="s">
        <v>209</v>
      </c>
      <c r="B371" s="27" t="s">
        <v>210</v>
      </c>
      <c r="C371" s="88">
        <f>C372+C377</f>
        <v>109099.95000000001</v>
      </c>
      <c r="D371" s="74">
        <f>D372+D377</f>
        <v>95914</v>
      </c>
      <c r="E371" s="74">
        <f>E372+E377</f>
        <v>30676.05</v>
      </c>
      <c r="F371" s="275">
        <f t="shared" ref="F371:F374" si="95">E371/C371*100</f>
        <v>28.117382271944209</v>
      </c>
      <c r="G371" s="128">
        <f>E371/D371*100</f>
        <v>31.982870071105364</v>
      </c>
    </row>
    <row r="372" spans="1:7" x14ac:dyDescent="0.25">
      <c r="A372" s="190" t="s">
        <v>46</v>
      </c>
      <c r="B372" s="191" t="s">
        <v>47</v>
      </c>
      <c r="C372" s="192">
        <f>C373</f>
        <v>12817</v>
      </c>
      <c r="D372" s="166">
        <f t="shared" ref="D372" si="96">D373</f>
        <v>0</v>
      </c>
      <c r="E372" s="166">
        <f>E373</f>
        <v>0</v>
      </c>
      <c r="F372" s="265">
        <f t="shared" si="95"/>
        <v>0</v>
      </c>
      <c r="G372" s="167" t="e">
        <f>E372/D372*100</f>
        <v>#DIV/0!</v>
      </c>
    </row>
    <row r="373" spans="1:7" x14ac:dyDescent="0.25">
      <c r="A373" s="181" t="s">
        <v>48</v>
      </c>
      <c r="B373" s="182" t="s">
        <v>20</v>
      </c>
      <c r="C373" s="183">
        <f>C374</f>
        <v>12817</v>
      </c>
      <c r="D373" s="171">
        <f>D374</f>
        <v>0</v>
      </c>
      <c r="E373" s="171">
        <f>E374</f>
        <v>0</v>
      </c>
      <c r="F373" s="261">
        <f t="shared" si="95"/>
        <v>0</v>
      </c>
      <c r="G373" s="172" t="e">
        <f>E373/D373*100</f>
        <v>#DIV/0!</v>
      </c>
    </row>
    <row r="374" spans="1:7" x14ac:dyDescent="0.25">
      <c r="A374" s="181">
        <v>32</v>
      </c>
      <c r="B374" s="182" t="s">
        <v>33</v>
      </c>
      <c r="C374" s="183">
        <f>C375</f>
        <v>12817</v>
      </c>
      <c r="D374" s="171">
        <f>D375</f>
        <v>0</v>
      </c>
      <c r="E374" s="171">
        <f>E375</f>
        <v>0</v>
      </c>
      <c r="F374" s="261">
        <f t="shared" si="95"/>
        <v>0</v>
      </c>
      <c r="G374" s="172" t="e">
        <f>E374/D374*100</f>
        <v>#DIV/0!</v>
      </c>
    </row>
    <row r="375" spans="1:7" x14ac:dyDescent="0.25">
      <c r="A375" s="181">
        <v>329</v>
      </c>
      <c r="B375" s="182" t="s">
        <v>152</v>
      </c>
      <c r="C375" s="183">
        <f>C376</f>
        <v>12817</v>
      </c>
      <c r="D375" s="171">
        <f>D376</f>
        <v>0</v>
      </c>
      <c r="E375" s="171">
        <f>SUM(E376:E376)</f>
        <v>0</v>
      </c>
      <c r="F375" s="261"/>
      <c r="G375" s="172"/>
    </row>
    <row r="376" spans="1:7" ht="15.75" thickBot="1" x14ac:dyDescent="0.3">
      <c r="A376" s="250">
        <v>3299</v>
      </c>
      <c r="B376" s="251" t="s">
        <v>152</v>
      </c>
      <c r="C376" s="252">
        <v>12817</v>
      </c>
      <c r="D376" s="244">
        <v>0</v>
      </c>
      <c r="E376" s="244">
        <v>0</v>
      </c>
      <c r="F376" s="268"/>
      <c r="G376" s="239"/>
    </row>
    <row r="377" spans="1:7" x14ac:dyDescent="0.25">
      <c r="A377" s="190" t="s">
        <v>211</v>
      </c>
      <c r="B377" s="191" t="s">
        <v>188</v>
      </c>
      <c r="C377" s="166">
        <f t="shared" ref="C377:D377" si="97">C378</f>
        <v>96282.950000000012</v>
      </c>
      <c r="D377" s="166">
        <f t="shared" si="97"/>
        <v>95914</v>
      </c>
      <c r="E377" s="166">
        <f>E378</f>
        <v>30676.05</v>
      </c>
      <c r="F377" s="265">
        <f t="shared" ref="F377:F397" si="98">E377/C377*100</f>
        <v>31.860313793875232</v>
      </c>
      <c r="G377" s="167">
        <f>E377/D377*100</f>
        <v>31.982870071105364</v>
      </c>
    </row>
    <row r="378" spans="1:7" x14ac:dyDescent="0.25">
      <c r="A378" s="181" t="s">
        <v>48</v>
      </c>
      <c r="B378" s="182" t="s">
        <v>20</v>
      </c>
      <c r="C378" s="183">
        <f>C379+C395</f>
        <v>96282.950000000012</v>
      </c>
      <c r="D378" s="183">
        <f t="shared" ref="D378:E378" si="99">D379+D395</f>
        <v>95914</v>
      </c>
      <c r="E378" s="183">
        <f t="shared" si="99"/>
        <v>30676.05</v>
      </c>
      <c r="F378" s="261">
        <f t="shared" si="98"/>
        <v>31.860313793875232</v>
      </c>
      <c r="G378" s="172">
        <f>E378/D378*100</f>
        <v>31.982870071105364</v>
      </c>
    </row>
    <row r="379" spans="1:7" x14ac:dyDescent="0.25">
      <c r="A379" s="181">
        <v>32</v>
      </c>
      <c r="B379" s="182" t="s">
        <v>33</v>
      </c>
      <c r="C379" s="183">
        <f>C380+C383+C386+C390</f>
        <v>96282.950000000012</v>
      </c>
      <c r="D379" s="171">
        <f>D380+D383+D386+D390</f>
        <v>95894</v>
      </c>
      <c r="E379" s="171">
        <f>E380+E383+E386+E390</f>
        <v>30676.05</v>
      </c>
      <c r="F379" s="261">
        <f t="shared" si="98"/>
        <v>31.860313793875232</v>
      </c>
      <c r="G379" s="172">
        <f>E379/D379*100</f>
        <v>31.989540534340001</v>
      </c>
    </row>
    <row r="380" spans="1:7" x14ac:dyDescent="0.25">
      <c r="A380" s="181">
        <v>321</v>
      </c>
      <c r="B380" s="182" t="s">
        <v>164</v>
      </c>
      <c r="C380" s="171">
        <f>C381+C382</f>
        <v>61740.9</v>
      </c>
      <c r="D380" s="171">
        <f>D381+D382</f>
        <v>79894</v>
      </c>
      <c r="E380" s="171">
        <f>E381+E382</f>
        <v>21645.559999999998</v>
      </c>
      <c r="F380" s="261">
        <f t="shared" si="98"/>
        <v>35.058705007539572</v>
      </c>
      <c r="G380" s="172">
        <f t="shared" ref="G380:G397" si="100">E380/D380*100</f>
        <v>27.092848023631312</v>
      </c>
    </row>
    <row r="381" spans="1:7" x14ac:dyDescent="0.25">
      <c r="A381" s="250">
        <v>3211</v>
      </c>
      <c r="B381" s="251" t="s">
        <v>138</v>
      </c>
      <c r="C381" s="252">
        <v>54522.98</v>
      </c>
      <c r="D381" s="244">
        <v>69894</v>
      </c>
      <c r="E381" s="244">
        <v>7490.18</v>
      </c>
      <c r="F381" s="261">
        <f t="shared" si="98"/>
        <v>13.737657039288756</v>
      </c>
      <c r="G381" s="172">
        <f t="shared" si="100"/>
        <v>10.716484962943888</v>
      </c>
    </row>
    <row r="382" spans="1:7" x14ac:dyDescent="0.25">
      <c r="A382" s="297">
        <v>3213</v>
      </c>
      <c r="B382" s="251" t="s">
        <v>139</v>
      </c>
      <c r="C382" s="252">
        <v>7217.92</v>
      </c>
      <c r="D382" s="244">
        <v>10000</v>
      </c>
      <c r="E382" s="244">
        <v>14155.38</v>
      </c>
      <c r="F382" s="261">
        <f t="shared" si="98"/>
        <v>196.11439306614648</v>
      </c>
      <c r="G382" s="172">
        <f t="shared" si="100"/>
        <v>141.5538</v>
      </c>
    </row>
    <row r="383" spans="1:7" x14ac:dyDescent="0.25">
      <c r="A383" s="298">
        <v>322</v>
      </c>
      <c r="B383" s="299" t="s">
        <v>165</v>
      </c>
      <c r="C383" s="300">
        <f>C384+C385</f>
        <v>928.7</v>
      </c>
      <c r="D383" s="300">
        <f>D384+D385</f>
        <v>1100</v>
      </c>
      <c r="E383" s="319">
        <f>E384+E385</f>
        <v>1008.8</v>
      </c>
      <c r="F383" s="261">
        <f t="shared" si="98"/>
        <v>108.62495962097553</v>
      </c>
      <c r="G383" s="172">
        <f t="shared" si="100"/>
        <v>91.709090909090904</v>
      </c>
    </row>
    <row r="384" spans="1:7" x14ac:dyDescent="0.25">
      <c r="A384" s="301">
        <v>3222</v>
      </c>
      <c r="B384" s="302" t="s">
        <v>168</v>
      </c>
      <c r="C384" s="303">
        <v>0</v>
      </c>
      <c r="D384" s="303">
        <v>0</v>
      </c>
      <c r="E384" s="320">
        <v>0</v>
      </c>
      <c r="F384" s="261" t="e">
        <f t="shared" si="98"/>
        <v>#DIV/0!</v>
      </c>
      <c r="G384" s="172" t="e">
        <f t="shared" si="100"/>
        <v>#DIV/0!</v>
      </c>
    </row>
    <row r="385" spans="1:7" x14ac:dyDescent="0.25">
      <c r="A385" s="301">
        <v>3225</v>
      </c>
      <c r="B385" s="302" t="s">
        <v>215</v>
      </c>
      <c r="C385" s="303">
        <v>928.7</v>
      </c>
      <c r="D385" s="303">
        <v>1100</v>
      </c>
      <c r="E385" s="320">
        <v>1008.8</v>
      </c>
      <c r="F385" s="261">
        <f t="shared" si="98"/>
        <v>108.62495962097553</v>
      </c>
      <c r="G385" s="172">
        <f t="shared" si="100"/>
        <v>91.709090909090904</v>
      </c>
    </row>
    <row r="386" spans="1:7" x14ac:dyDescent="0.25">
      <c r="A386" s="298">
        <v>323</v>
      </c>
      <c r="B386" s="299" t="s">
        <v>166</v>
      </c>
      <c r="C386" s="300">
        <f>C387+C388+C389</f>
        <v>8866.0299999999988</v>
      </c>
      <c r="D386" s="300">
        <f t="shared" ref="D386:E386" si="101">D387+D388+D389</f>
        <v>7500</v>
      </c>
      <c r="E386" s="300">
        <f t="shared" si="101"/>
        <v>4980.6000000000004</v>
      </c>
      <c r="F386" s="261">
        <f t="shared" si="98"/>
        <v>56.176214156730822</v>
      </c>
      <c r="G386" s="172">
        <f t="shared" si="100"/>
        <v>66.408000000000001</v>
      </c>
    </row>
    <row r="387" spans="1:7" s="321" customFormat="1" x14ac:dyDescent="0.25">
      <c r="A387" s="301">
        <v>3231</v>
      </c>
      <c r="B387" s="302" t="s">
        <v>143</v>
      </c>
      <c r="C387" s="303">
        <v>0</v>
      </c>
      <c r="D387" s="303">
        <v>4000</v>
      </c>
      <c r="E387" s="320">
        <v>3895.6</v>
      </c>
      <c r="F387" s="268"/>
      <c r="G387" s="239"/>
    </row>
    <row r="388" spans="1:7" x14ac:dyDescent="0.25">
      <c r="A388" s="301">
        <v>3237</v>
      </c>
      <c r="B388" s="304" t="s">
        <v>146</v>
      </c>
      <c r="C388" s="303">
        <v>559.04</v>
      </c>
      <c r="D388" s="303">
        <v>1000</v>
      </c>
      <c r="E388" s="320">
        <v>0</v>
      </c>
      <c r="F388" s="261">
        <f t="shared" si="98"/>
        <v>0</v>
      </c>
      <c r="G388" s="172">
        <f t="shared" si="100"/>
        <v>0</v>
      </c>
    </row>
    <row r="389" spans="1:7" x14ac:dyDescent="0.25">
      <c r="A389" s="301">
        <v>3239</v>
      </c>
      <c r="B389" s="304" t="s">
        <v>148</v>
      </c>
      <c r="C389" s="303">
        <v>8306.99</v>
      </c>
      <c r="D389" s="303">
        <v>2500</v>
      </c>
      <c r="E389" s="320">
        <v>1085</v>
      </c>
      <c r="F389" s="261">
        <f t="shared" si="98"/>
        <v>13.06128934788654</v>
      </c>
      <c r="G389" s="172">
        <f t="shared" si="100"/>
        <v>43.4</v>
      </c>
    </row>
    <row r="390" spans="1:7" x14ac:dyDescent="0.25">
      <c r="A390" s="298">
        <v>329</v>
      </c>
      <c r="B390" s="305" t="s">
        <v>152</v>
      </c>
      <c r="C390" s="300">
        <f>C391+C392+C393+C394</f>
        <v>24747.32</v>
      </c>
      <c r="D390" s="300">
        <f>D391+D392+D393+D394</f>
        <v>7400</v>
      </c>
      <c r="E390" s="300">
        <f>E391+E392+E393+E394</f>
        <v>3041.09</v>
      </c>
      <c r="F390" s="261">
        <f t="shared" si="98"/>
        <v>12.288562963585553</v>
      </c>
      <c r="G390" s="172">
        <f t="shared" si="100"/>
        <v>41.095810810810811</v>
      </c>
    </row>
    <row r="391" spans="1:7" x14ac:dyDescent="0.25">
      <c r="A391" s="301">
        <v>3292</v>
      </c>
      <c r="B391" s="304" t="s">
        <v>149</v>
      </c>
      <c r="C391" s="303">
        <v>295.33</v>
      </c>
      <c r="D391" s="303">
        <v>300</v>
      </c>
      <c r="E391" s="320">
        <v>153.85</v>
      </c>
      <c r="F391" s="261">
        <f t="shared" si="98"/>
        <v>52.094267429654963</v>
      </c>
      <c r="G391" s="172">
        <f t="shared" si="100"/>
        <v>51.283333333333339</v>
      </c>
    </row>
    <row r="392" spans="1:7" x14ac:dyDescent="0.25">
      <c r="A392" s="301">
        <v>3293</v>
      </c>
      <c r="B392" s="304" t="s">
        <v>150</v>
      </c>
      <c r="C392" s="303">
        <v>621.54</v>
      </c>
      <c r="D392" s="303">
        <v>2000</v>
      </c>
      <c r="E392" s="320">
        <v>464.85</v>
      </c>
      <c r="F392" s="261">
        <f t="shared" si="98"/>
        <v>74.790037648421674</v>
      </c>
      <c r="G392" s="172">
        <f t="shared" si="100"/>
        <v>23.242500000000003</v>
      </c>
    </row>
    <row r="393" spans="1:7" x14ac:dyDescent="0.25">
      <c r="A393" s="301">
        <v>3295</v>
      </c>
      <c r="B393" s="304" t="s">
        <v>151</v>
      </c>
      <c r="C393" s="303">
        <v>82.13</v>
      </c>
      <c r="D393" s="303">
        <v>100</v>
      </c>
      <c r="E393" s="320">
        <v>69.489999999999995</v>
      </c>
      <c r="F393" s="261">
        <f t="shared" si="98"/>
        <v>84.609765006696705</v>
      </c>
      <c r="G393" s="172">
        <f t="shared" si="100"/>
        <v>69.489999999999995</v>
      </c>
    </row>
    <row r="394" spans="1:7" x14ac:dyDescent="0.25">
      <c r="A394" s="301">
        <v>3299</v>
      </c>
      <c r="B394" s="304" t="s">
        <v>152</v>
      </c>
      <c r="C394" s="303">
        <v>23748.32</v>
      </c>
      <c r="D394" s="303">
        <v>5000</v>
      </c>
      <c r="E394" s="320">
        <v>2352.9</v>
      </c>
      <c r="F394" s="261">
        <f t="shared" si="98"/>
        <v>9.907648204167705</v>
      </c>
      <c r="G394" s="172">
        <f t="shared" si="100"/>
        <v>47.058</v>
      </c>
    </row>
    <row r="395" spans="1:7" x14ac:dyDescent="0.25">
      <c r="A395" s="324">
        <v>34</v>
      </c>
      <c r="B395" s="305" t="s">
        <v>60</v>
      </c>
      <c r="C395" s="325">
        <f t="shared" ref="C395:E396" si="102">C396</f>
        <v>0</v>
      </c>
      <c r="D395" s="325">
        <f t="shared" si="102"/>
        <v>20</v>
      </c>
      <c r="E395" s="325">
        <f t="shared" si="102"/>
        <v>0</v>
      </c>
      <c r="F395" s="261" t="e">
        <f t="shared" si="98"/>
        <v>#DIV/0!</v>
      </c>
      <c r="G395" s="172">
        <f t="shared" si="100"/>
        <v>0</v>
      </c>
    </row>
    <row r="396" spans="1:7" x14ac:dyDescent="0.25">
      <c r="A396" s="324">
        <v>343</v>
      </c>
      <c r="B396" s="305" t="s">
        <v>174</v>
      </c>
      <c r="C396" s="325">
        <f t="shared" si="102"/>
        <v>0</v>
      </c>
      <c r="D396" s="325">
        <f t="shared" si="102"/>
        <v>20</v>
      </c>
      <c r="E396" s="325">
        <f t="shared" si="102"/>
        <v>0</v>
      </c>
      <c r="F396" s="261" t="e">
        <f t="shared" si="98"/>
        <v>#DIV/0!</v>
      </c>
      <c r="G396" s="172">
        <f t="shared" si="100"/>
        <v>0</v>
      </c>
    </row>
    <row r="397" spans="1:7" x14ac:dyDescent="0.25">
      <c r="A397" s="322">
        <v>3431</v>
      </c>
      <c r="B397" s="304" t="s">
        <v>153</v>
      </c>
      <c r="C397" s="323">
        <v>0</v>
      </c>
      <c r="D397" s="323">
        <v>20</v>
      </c>
      <c r="E397" s="323">
        <v>0</v>
      </c>
      <c r="F397" s="261" t="e">
        <f t="shared" si="98"/>
        <v>#DIV/0!</v>
      </c>
      <c r="G397" s="172">
        <f t="shared" si="100"/>
        <v>0</v>
      </c>
    </row>
  </sheetData>
  <mergeCells count="7">
    <mergeCell ref="A15:G15"/>
    <mergeCell ref="A13:G13"/>
    <mergeCell ref="A5:C5"/>
    <mergeCell ref="A6:C6"/>
    <mergeCell ref="A7:C7"/>
    <mergeCell ref="A8:C8"/>
    <mergeCell ref="A11:C11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4" manualBreakCount="4">
    <brk id="77" max="6" man="1"/>
    <brk id="155" max="5" man="1"/>
    <brk id="224" max="5" man="1"/>
    <brk id="299" max="5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438150</xdr:colOff>
                <xdr:row>0</xdr:row>
                <xdr:rowOff>76200</xdr:rowOff>
              </from>
              <to>
                <xdr:col>0</xdr:col>
                <xdr:colOff>857250</xdr:colOff>
                <xdr:row>3</xdr:row>
                <xdr:rowOff>95250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(EUR)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 Račun prihoda i rashoda'!Podrucje_ispisa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2024-03-28T09:57:33Z</cp:lastPrinted>
  <dcterms:created xsi:type="dcterms:W3CDTF">2022-08-12T12:51:27Z</dcterms:created>
  <dcterms:modified xsi:type="dcterms:W3CDTF">2025-03-31T14:10:05Z</dcterms:modified>
</cp:coreProperties>
</file>